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esktop-nvhqttm/Positiva/Ejecución/Transporte/"/>
    </mc:Choice>
  </mc:AlternateContent>
  <xr:revisionPtr revIDLastSave="0" documentId="13_ncr:1_{523211F8-F02D-E74E-9D5A-340D5D1B6C9D}" xr6:coauthVersionLast="47" xr6:coauthVersionMax="47" xr10:uidLastSave="{00000000-0000-0000-0000-000000000000}"/>
  <bookViews>
    <workbookView xWindow="-8900" yWindow="-21100" windowWidth="38400" windowHeight="21100" activeTab="2" xr2:uid="{882C28B3-FF80-0B49-9E90-EBB08AA64BD1}"/>
  </bookViews>
  <sheets>
    <sheet name="F_ECONO Grupo 1" sheetId="1" r:id="rId1"/>
    <sheet name="F_ECONO Grupo 2" sheetId="2" r:id="rId2"/>
    <sheet name="F_ECONO Grupo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3" l="1"/>
  <c r="H52" i="3" s="1"/>
  <c r="F55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B63" i="3"/>
  <c r="B53" i="2"/>
  <c r="H46" i="2"/>
  <c r="F46" i="2"/>
  <c r="F45" i="2"/>
  <c r="F44" i="2"/>
  <c r="F43" i="2"/>
  <c r="F42" i="2"/>
  <c r="F30" i="2"/>
  <c r="F29" i="2"/>
  <c r="F28" i="2"/>
  <c r="F27" i="2"/>
  <c r="F16" i="2"/>
  <c r="F15" i="2"/>
  <c r="F14" i="2"/>
  <c r="F13" i="2"/>
  <c r="B58" i="1"/>
  <c r="F51" i="1"/>
  <c r="H47" i="1"/>
  <c r="H46" i="1"/>
  <c r="H44" i="1"/>
  <c r="H42" i="1"/>
  <c r="H40" i="1"/>
  <c r="H39" i="1"/>
  <c r="F35" i="1"/>
  <c r="H34" i="1" s="1"/>
  <c r="F18" i="1"/>
  <c r="H17" i="1" s="1"/>
  <c r="H6" i="1"/>
  <c r="H8" i="1" l="1"/>
  <c r="H10" i="1"/>
  <c r="H12" i="1"/>
  <c r="H14" i="1"/>
  <c r="H16" i="1"/>
  <c r="H23" i="1"/>
  <c r="H7" i="1"/>
  <c r="H9" i="1"/>
  <c r="H11" i="1"/>
  <c r="H13" i="1"/>
  <c r="H27" i="1"/>
  <c r="H15" i="1"/>
  <c r="H31" i="1"/>
  <c r="H25" i="1"/>
  <c r="H29" i="1"/>
  <c r="H33" i="1"/>
  <c r="H24" i="1"/>
  <c r="H28" i="1"/>
  <c r="H32" i="1"/>
  <c r="H26" i="1"/>
  <c r="H30" i="1"/>
  <c r="F57" i="3"/>
  <c r="H43" i="3"/>
  <c r="H53" i="3"/>
  <c r="H49" i="3"/>
  <c r="H56" i="3"/>
  <c r="F20" i="3"/>
  <c r="H13" i="3" s="1"/>
  <c r="H50" i="3"/>
  <c r="F38" i="3"/>
  <c r="H24" i="3" s="1"/>
  <c r="F17" i="2"/>
  <c r="F31" i="2"/>
  <c r="H29" i="2" s="1"/>
  <c r="H51" i="1"/>
  <c r="H27" i="3" l="1"/>
  <c r="H18" i="1"/>
  <c r="H37" i="3"/>
  <c r="H36" i="3"/>
  <c r="H34" i="3"/>
  <c r="H33" i="3"/>
  <c r="H32" i="3"/>
  <c r="H35" i="3"/>
  <c r="H30" i="3"/>
  <c r="H29" i="3"/>
  <c r="H28" i="3"/>
  <c r="H31" i="3"/>
  <c r="H26" i="3"/>
  <c r="H25" i="3"/>
  <c r="H35" i="1"/>
  <c r="H14" i="3"/>
  <c r="H12" i="3"/>
  <c r="H15" i="3"/>
  <c r="H7" i="3"/>
  <c r="H6" i="3"/>
  <c r="H16" i="3"/>
  <c r="H18" i="3"/>
  <c r="H8" i="3"/>
  <c r="H11" i="3"/>
  <c r="H10" i="3"/>
  <c r="H9" i="3"/>
  <c r="H19" i="3"/>
  <c r="H17" i="3"/>
  <c r="H57" i="3"/>
  <c r="H28" i="2"/>
  <c r="H30" i="2"/>
  <c r="H27" i="2"/>
  <c r="H11" i="2"/>
  <c r="H12" i="2"/>
  <c r="H8" i="2"/>
  <c r="H7" i="2"/>
  <c r="H9" i="2"/>
  <c r="H16" i="2"/>
  <c r="H14" i="2"/>
  <c r="H10" i="2"/>
  <c r="H15" i="2"/>
  <c r="H26" i="2"/>
  <c r="H22" i="2"/>
  <c r="H23" i="2"/>
  <c r="H24" i="2"/>
  <c r="H25" i="2"/>
  <c r="H21" i="2"/>
  <c r="H13" i="2"/>
  <c r="H20" i="3" l="1"/>
  <c r="H38" i="3"/>
  <c r="H31" i="2"/>
  <c r="H17" i="2"/>
</calcChain>
</file>

<file path=xl/sharedStrings.xml><?xml version="1.0" encoding="utf-8"?>
<sst xmlns="http://schemas.openxmlformats.org/spreadsheetml/2006/main" count="378" uniqueCount="109">
  <si>
    <t>TARIFA SENCILLA</t>
  </si>
  <si>
    <t>DEPARTAMENTO ORIGEN</t>
  </si>
  <si>
    <t>CIUDAD ORIGEN</t>
  </si>
  <si>
    <t>AÑO 2019</t>
  </si>
  <si>
    <t>AÑO 2020</t>
  </si>
  <si>
    <t>AÑO 2021</t>
  </si>
  <si>
    <t>PROMEDIO MENSUAL FRECUENCIA</t>
  </si>
  <si>
    <t>TARIFA SENCILLA LOCAL MÁXIMA</t>
  </si>
  <si>
    <t>PUNTAJE MÁXIMO PARA TARIFA SENCILLA</t>
  </si>
  <si>
    <t>TARIFA SENCILLA LOCAL OFRECIDA</t>
  </si>
  <si>
    <t>Atlántico</t>
  </si>
  <si>
    <t>BARRANQUILLA</t>
  </si>
  <si>
    <t>Bolívar</t>
  </si>
  <si>
    <t>CARTAGENA</t>
  </si>
  <si>
    <t>Cesar</t>
  </si>
  <si>
    <t>VALLEDUPAR</t>
  </si>
  <si>
    <t>Córdoba</t>
  </si>
  <si>
    <t>MONTERÍA</t>
  </si>
  <si>
    <t>La Guajira</t>
  </si>
  <si>
    <t>RIOHACHA</t>
  </si>
  <si>
    <t>Magdalena</t>
  </si>
  <si>
    <t>SANTA MARTA</t>
  </si>
  <si>
    <t>ZONA BANANERA</t>
  </si>
  <si>
    <t>Norte de Santander</t>
  </si>
  <si>
    <t>CÚCUTA</t>
  </si>
  <si>
    <t>Santander</t>
  </si>
  <si>
    <t>BUCARAMANGA</t>
  </si>
  <si>
    <t>BARRANCABERMEJA</t>
  </si>
  <si>
    <t>Sucre</t>
  </si>
  <si>
    <t>SINCELEJO</t>
  </si>
  <si>
    <t>Arauca</t>
  </si>
  <si>
    <t>ARAUCA</t>
  </si>
  <si>
    <t>TOTAL</t>
  </si>
  <si>
    <t>VALOR KILOMETRO</t>
  </si>
  <si>
    <t>PROMEDIO MENSUAL</t>
  </si>
  <si>
    <t>VALOR KILOMETRO MÁXIMO</t>
  </si>
  <si>
    <t>PUNTAJE MÁXIMO VALOR KILOMETRO</t>
  </si>
  <si>
    <t>VALOR KILOMETRO OFRECIDO</t>
  </si>
  <si>
    <t>TARIFA AEROPUERTO</t>
  </si>
  <si>
    <t>TARIFA AEROPUERTO MÁXIMO</t>
  </si>
  <si>
    <t>PUNTAJE MÁXIMO TARIFA AEROPUERTO</t>
  </si>
  <si>
    <t>TARIFA AEROPUERTO OFRECIDA</t>
  </si>
  <si>
    <t>-</t>
  </si>
  <si>
    <t>DESCRIPCIÓN</t>
  </si>
  <si>
    <t>PUNTAJE MÁXIMO</t>
  </si>
  <si>
    <t>TARIFA SENCILLA LOCAL OFERTADA</t>
  </si>
  <si>
    <t>VALOR KM</t>
  </si>
  <si>
    <t>AEROPUERTO</t>
  </si>
  <si>
    <t>NOTAS</t>
  </si>
  <si>
    <t>A. Recorridos Ciudad a Ciudad</t>
  </si>
  <si>
    <t>La tarifa del servicio se establece de este manera: Ejemplo: El vehiculo sale de Santa Marta a Barranquilla y debe retornar a Santa Marta, por lo tanto se cobra el kilometraje establecido de ida y regreso más la tarifa sencilla de Santa Marta.</t>
  </si>
  <si>
    <t>B. Recorridos fuera de la ciudad</t>
  </si>
  <si>
    <t>La tarifa de servicio se establece de esta manera: Ejemplo: El vehiculo sale de Santa Marta y debe recoger al paciente en el Reten Magdalena para cumplir su cita en Santa Marta y devolverlo al sitio de recogida (Reten Magdalena). Se pagarán los 3 kilometrajes y las dos tarifas sencillas correspondientes a Santa Marta.</t>
  </si>
  <si>
    <t xml:space="preserve">C. El kilometraje se establecerá por medio de Google Maps para poder tarifar el servicios prestado. </t>
  </si>
  <si>
    <t>D. La prestación de los servicios objeto del presente contrato se llevara a cabo en todos los departamentos del territorio Nacional y en los Municipios que Positiva solicite</t>
  </si>
  <si>
    <t>E. Transporte excento de IVA</t>
  </si>
  <si>
    <t>F. Para aquellos casos en donde el aeropuerto quede dentro de la ciudad y/o municipio se reconocerá la tarifa sencilla correspondiente.</t>
  </si>
  <si>
    <t>Bogotá D. C.</t>
  </si>
  <si>
    <t>BOGOTÁ, D.C.</t>
  </si>
  <si>
    <t>Boyacá</t>
  </si>
  <si>
    <t>TUNJA</t>
  </si>
  <si>
    <t>SOGAMOSO</t>
  </si>
  <si>
    <t>Casanare</t>
  </si>
  <si>
    <t>YOPAL</t>
  </si>
  <si>
    <t>Cundinamarca</t>
  </si>
  <si>
    <t>SOACHA</t>
  </si>
  <si>
    <t>Meta</t>
  </si>
  <si>
    <t>VILLAVICENCIO</t>
  </si>
  <si>
    <t>Amazonas</t>
  </si>
  <si>
    <t>LETICIA</t>
  </si>
  <si>
    <t>Guainía</t>
  </si>
  <si>
    <t>INIRIDA</t>
  </si>
  <si>
    <t>Guaviare</t>
  </si>
  <si>
    <t>SAN JOSE GUAVIARE</t>
  </si>
  <si>
    <t>Vichada</t>
  </si>
  <si>
    <t>PUERTO CARREÑO</t>
  </si>
  <si>
    <t>N/A</t>
  </si>
  <si>
    <t>Columna1</t>
  </si>
  <si>
    <t xml:space="preserve"> FRECUENCIA PROMEDIO MENSUAL</t>
  </si>
  <si>
    <t>Antioquia</t>
  </si>
  <si>
    <t>MEDELLÍN</t>
  </si>
  <si>
    <t>APARTADÓ</t>
  </si>
  <si>
    <t>Caldas</t>
  </si>
  <si>
    <t>MANIZALES</t>
  </si>
  <si>
    <t>Caquetá</t>
  </si>
  <si>
    <t>FLORENCIA</t>
  </si>
  <si>
    <t>Cauca</t>
  </si>
  <si>
    <t>POPAYÁN</t>
  </si>
  <si>
    <t>Huila</t>
  </si>
  <si>
    <t>NEIVA</t>
  </si>
  <si>
    <t>Nariño</t>
  </si>
  <si>
    <t>PASTO</t>
  </si>
  <si>
    <t>Quindio</t>
  </si>
  <si>
    <t>ARMENIA</t>
  </si>
  <si>
    <t>Risaralda</t>
  </si>
  <si>
    <t>PEREIRA</t>
  </si>
  <si>
    <t>Tolima</t>
  </si>
  <si>
    <t>IBAGUÉ</t>
  </si>
  <si>
    <t>Valle del Cauca</t>
  </si>
  <si>
    <t>CALI</t>
  </si>
  <si>
    <t>TULUÁ</t>
  </si>
  <si>
    <t>Chocó</t>
  </si>
  <si>
    <t>QUIBDO</t>
  </si>
  <si>
    <r>
      <t>La tarifa del servicio se establece de este manera: Ejemplo: El vehiculo sale de Santa Marta a Barranquilla y debe retornar a Santa Marta, por lo tanto se cobra el kilometraje establecido de ida y regreso más la tarifa sencilla de San</t>
    </r>
    <r>
      <rPr>
        <sz val="12"/>
        <rFont val="Calibri"/>
        <family val="2"/>
        <scheme val="minor"/>
      </rPr>
      <t>ta Marta</t>
    </r>
    <r>
      <rPr>
        <sz val="12"/>
        <rFont val="Calibri (Cuerpo)"/>
      </rPr>
      <t>.</t>
    </r>
  </si>
  <si>
    <t>Putumayo</t>
  </si>
  <si>
    <t>MOCOA</t>
  </si>
  <si>
    <t>OFERTA TARIFAS GRUPO 3</t>
  </si>
  <si>
    <t>OFERTA TARIFAS GRUPO 2</t>
  </si>
  <si>
    <t>OFERTA TARIFAS GRUPO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</si>
</sst>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.00_-;\-* #,##0.00_-;_-* &quot;-&quot;_-;_-@_-"/>
    <numFmt numFmtId="165" formatCode="_-* #,##0.0000_-;\-* #,##0.0000_-;_-* &quot;-&quot;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 (Cuerpo)"/>
    </font>
    <font>
      <b/>
      <sz val="22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ED7D31"/>
        <bgColor rgb="FF000000"/>
      </patternFill>
    </fill>
  </fills>
  <borders count="7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rgb="FF999999"/>
      </left>
      <right/>
      <top style="thin">
        <color indexed="65"/>
      </top>
      <bottom style="thin">
        <color theme="5" tint="0.39997558519241921"/>
      </bottom>
      <diagonal/>
    </border>
    <border>
      <left style="thin">
        <color indexed="65"/>
      </left>
      <right/>
      <top style="thin">
        <color indexed="65"/>
      </top>
      <bottom style="thin">
        <color theme="5" tint="0.39997558519241921"/>
      </bottom>
      <diagonal/>
    </border>
    <border>
      <left style="thin">
        <color theme="5" tint="0.39997558519241921"/>
      </left>
      <right/>
      <top/>
      <bottom/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41" fontId="2" fillId="3" borderId="2" xfId="1" applyFont="1" applyFill="1" applyBorder="1"/>
    <xf numFmtId="41" fontId="2" fillId="3" borderId="2" xfId="1" applyFont="1" applyFill="1" applyBorder="1" applyAlignment="1">
      <alignment horizontal="center" wrapText="1"/>
    </xf>
    <xf numFmtId="41" fontId="2" fillId="3" borderId="0" xfId="1" applyFont="1" applyFill="1" applyBorder="1" applyAlignment="1">
      <alignment horizontal="center" wrapText="1"/>
    </xf>
    <xf numFmtId="0" fontId="0" fillId="4" borderId="1" xfId="0" applyFill="1" applyBorder="1"/>
    <xf numFmtId="0" fontId="0" fillId="4" borderId="2" xfId="0" applyFill="1" applyBorder="1"/>
    <xf numFmtId="41" fontId="0" fillId="4" borderId="2" xfId="1" applyFont="1" applyFill="1" applyBorder="1"/>
    <xf numFmtId="164" fontId="5" fillId="4" borderId="2" xfId="1" applyNumberFormat="1" applyFont="1" applyFill="1" applyBorder="1"/>
    <xf numFmtId="41" fontId="0" fillId="0" borderId="0" xfId="1" applyFont="1"/>
    <xf numFmtId="41" fontId="0" fillId="0" borderId="0" xfId="0" applyNumberFormat="1"/>
    <xf numFmtId="0" fontId="0" fillId="0" borderId="3" xfId="0" applyBorder="1"/>
    <xf numFmtId="0" fontId="0" fillId="0" borderId="4" xfId="0" applyBorder="1"/>
    <xf numFmtId="41" fontId="0" fillId="0" borderId="2" xfId="1" applyFont="1" applyBorder="1"/>
    <xf numFmtId="164" fontId="0" fillId="0" borderId="2" xfId="1" applyNumberFormat="1" applyFont="1" applyBorder="1"/>
    <xf numFmtId="41" fontId="5" fillId="0" borderId="2" xfId="1" applyFont="1" applyBorder="1"/>
    <xf numFmtId="164" fontId="0" fillId="4" borderId="2" xfId="1" applyNumberFormat="1" applyFont="1" applyFill="1" applyBorder="1"/>
    <xf numFmtId="41" fontId="5" fillId="4" borderId="2" xfId="1" applyFont="1" applyFill="1" applyBorder="1"/>
    <xf numFmtId="0" fontId="0" fillId="0" borderId="1" xfId="0" applyBorder="1"/>
    <xf numFmtId="0" fontId="0" fillId="0" borderId="2" xfId="0" applyBorder="1"/>
    <xf numFmtId="164" fontId="5" fillId="0" borderId="2" xfId="1" applyNumberFormat="1" applyFont="1" applyBorder="1"/>
    <xf numFmtId="0" fontId="3" fillId="0" borderId="5" xfId="0" applyFont="1" applyBorder="1"/>
    <xf numFmtId="0" fontId="3" fillId="0" borderId="0" xfId="0" applyFont="1"/>
    <xf numFmtId="41" fontId="3" fillId="0" borderId="0" xfId="1" applyFont="1"/>
    <xf numFmtId="164" fontId="3" fillId="0" borderId="0" xfId="0" applyNumberFormat="1" applyFont="1"/>
    <xf numFmtId="164" fontId="5" fillId="4" borderId="0" xfId="1" applyNumberFormat="1" applyFont="1" applyFill="1" applyBorder="1"/>
    <xf numFmtId="164" fontId="5" fillId="0" borderId="0" xfId="1" applyNumberFormat="1" applyFont="1" applyBorder="1"/>
    <xf numFmtId="41" fontId="5" fillId="0" borderId="0" xfId="1" applyFont="1" applyBorder="1"/>
    <xf numFmtId="41" fontId="5" fillId="4" borderId="0" xfId="1" applyFont="1" applyFill="1" applyBorder="1"/>
    <xf numFmtId="41" fontId="3" fillId="0" borderId="0" xfId="0" applyNumberFormat="1" applyFont="1"/>
    <xf numFmtId="41" fontId="0" fillId="4" borderId="0" xfId="1" applyFont="1" applyFill="1" applyBorder="1"/>
    <xf numFmtId="164" fontId="0" fillId="4" borderId="0" xfId="1" applyNumberFormat="1" applyFont="1" applyFill="1" applyBorder="1"/>
    <xf numFmtId="41" fontId="0" fillId="0" borderId="0" xfId="1" applyFont="1" applyBorder="1"/>
    <xf numFmtId="164" fontId="0" fillId="0" borderId="0" xfId="1" applyNumberFormat="1" applyFont="1" applyBorder="1"/>
    <xf numFmtId="41" fontId="5" fillId="4" borderId="0" xfId="1" applyFont="1" applyFill="1" applyBorder="1" applyAlignment="1">
      <alignment horizontal="right"/>
    </xf>
    <xf numFmtId="164" fontId="5" fillId="4" borderId="0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41" fontId="0" fillId="0" borderId="2" xfId="1" applyFont="1" applyFill="1" applyBorder="1"/>
    <xf numFmtId="0" fontId="0" fillId="4" borderId="3" xfId="0" applyFill="1" applyBorder="1"/>
    <xf numFmtId="0" fontId="0" fillId="4" borderId="4" xfId="0" applyFill="1" applyBorder="1"/>
    <xf numFmtId="165" fontId="3" fillId="0" borderId="0" xfId="0" applyNumberFormat="1" applyFont="1"/>
    <xf numFmtId="164" fontId="0" fillId="0" borderId="0" xfId="0" applyNumberFormat="1"/>
    <xf numFmtId="165" fontId="0" fillId="0" borderId="0" xfId="0" applyNumberFormat="1"/>
    <xf numFmtId="164" fontId="5" fillId="0" borderId="0" xfId="0" applyNumberFormat="1" applyFont="1"/>
    <xf numFmtId="41" fontId="5" fillId="4" borderId="6" xfId="1" applyFont="1" applyFill="1" applyBorder="1"/>
    <xf numFmtId="41" fontId="5" fillId="0" borderId="6" xfId="1" applyFont="1" applyFill="1" applyBorder="1"/>
    <xf numFmtId="41" fontId="5" fillId="0" borderId="6" xfId="1" applyFont="1" applyBorder="1"/>
    <xf numFmtId="41" fontId="5" fillId="0" borderId="2" xfId="1" applyNumberFormat="1" applyFont="1" applyBorder="1"/>
    <xf numFmtId="0" fontId="6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5" fillId="0" borderId="0" xfId="0" applyFont="1"/>
    <xf numFmtId="41" fontId="0" fillId="4" borderId="2" xfId="1" applyFont="1" applyFill="1" applyBorder="1" applyProtection="1">
      <protection locked="0"/>
    </xf>
    <xf numFmtId="41" fontId="5" fillId="0" borderId="2" xfId="1" applyFont="1" applyBorder="1" applyProtection="1">
      <protection locked="0"/>
    </xf>
    <xf numFmtId="41" fontId="5" fillId="4" borderId="2" xfId="1" applyFont="1" applyFill="1" applyBorder="1" applyProtection="1">
      <protection locked="0"/>
    </xf>
    <xf numFmtId="41" fontId="5" fillId="0" borderId="0" xfId="1" applyFont="1" applyBorder="1" applyProtection="1">
      <protection locked="0"/>
    </xf>
    <xf numFmtId="41" fontId="5" fillId="4" borderId="0" xfId="1" applyFont="1" applyFill="1" applyBorder="1" applyProtection="1">
      <protection locked="0"/>
    </xf>
    <xf numFmtId="41" fontId="5" fillId="0" borderId="0" xfId="1" applyFont="1" applyFill="1" applyBorder="1"/>
    <xf numFmtId="164" fontId="5" fillId="0" borderId="2" xfId="1" applyNumberFormat="1" applyFont="1" applyFill="1" applyBorder="1"/>
    <xf numFmtId="41" fontId="5" fillId="0" borderId="2" xfId="1" applyFont="1" applyFill="1" applyBorder="1" applyProtection="1">
      <protection locked="0"/>
    </xf>
    <xf numFmtId="0" fontId="0" fillId="0" borderId="0" xfId="0" applyAlignment="1">
      <alignment horizontal="left" wrapText="1"/>
    </xf>
    <xf numFmtId="0" fontId="8" fillId="5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F0861F-97FB-C34E-B346-CF36C3958B6F}" name="Tabla2" displayName="Tabla2" ref="A54:B58" totalsRowShown="0">
  <autoFilter ref="A54:B58" xr:uid="{965FB3F6-53AA-0540-A740-682F6692F116}"/>
  <tableColumns count="2">
    <tableColumn id="1" xr3:uid="{8F187E90-312D-9D41-AE21-E8845C69C2B6}" name="DESCRIPCIÓN"/>
    <tableColumn id="2" xr3:uid="{DF289C18-A564-5841-B80D-122F6F6E2AD1}" name="PUNTAJE MÁXIMO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8D687A-0230-FC4F-9C32-2F9E6A85CB2A}" name="Tabla24" displayName="Tabla24" ref="A49:B53" totalsRowShown="0">
  <autoFilter ref="A49:B53" xr:uid="{ABD614DF-61CB-F240-8E02-07B11444072C}"/>
  <tableColumns count="2">
    <tableColumn id="1" xr3:uid="{B4738B37-9FFB-674D-B2D1-62532A01D9BF}" name="DESCRIPCIÓN"/>
    <tableColumn id="3" xr3:uid="{72357B2C-31EA-2A43-B011-9C115F534930}" name="Columna1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F933486-9714-074E-9C67-D8212733BC96}" name="Tabla245" displayName="Tabla245" ref="A59:B63" totalsRowShown="0">
  <autoFilter ref="A59:B63" xr:uid="{31C78C9E-A52C-E347-A2C2-E6E2414B5F2B}"/>
  <tableColumns count="2">
    <tableColumn id="1" xr3:uid="{7BD12A84-5CF4-DD47-99B7-09FB5025820B}" name="DESCRIPCIÓN"/>
    <tableColumn id="2" xr3:uid="{CD6B22C3-642C-AB42-98AB-C2FF8125D489}" name="PUNTAJE MÁXIMO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5C60-4243-5041-BC14-6D5DBD8DBB32}">
  <dimension ref="A1:M79"/>
  <sheetViews>
    <sheetView showGridLines="0" topLeftCell="A38" zoomScale="180" zoomScaleNormal="180" workbookViewId="0">
      <selection activeCell="I37" sqref="I37"/>
    </sheetView>
  </sheetViews>
  <sheetFormatPr baseColWidth="10" defaultColWidth="0" defaultRowHeight="16" zeroHeight="1" x14ac:dyDescent="0.2"/>
  <cols>
    <col min="1" max="1" width="42.1640625" customWidth="1"/>
    <col min="2" max="2" width="18.5" bestFit="1" customWidth="1"/>
    <col min="3" max="3" width="19.6640625" customWidth="1"/>
    <col min="4" max="4" width="13.83203125" customWidth="1"/>
    <col min="5" max="5" width="12.6640625" customWidth="1"/>
    <col min="6" max="6" width="12.1640625" customWidth="1"/>
    <col min="7" max="7" width="14.6640625" customWidth="1"/>
    <col min="8" max="8" width="15.1640625" customWidth="1"/>
    <col min="9" max="9" width="17.1640625" customWidth="1"/>
    <col min="10" max="13" width="10.83203125" customWidth="1"/>
    <col min="14" max="16384" width="10.83203125" hidden="1"/>
  </cols>
  <sheetData>
    <row r="1" spans="1:9" x14ac:dyDescent="0.2"/>
    <row r="2" spans="1:9" ht="29" x14ac:dyDescent="0.35">
      <c r="A2" s="65" t="s">
        <v>108</v>
      </c>
      <c r="B2" s="65"/>
      <c r="C2" s="65"/>
      <c r="D2" s="65"/>
      <c r="E2" s="65"/>
      <c r="F2" s="65"/>
      <c r="G2" s="65"/>
      <c r="H2" s="65"/>
      <c r="I2" s="65"/>
    </row>
    <row r="3" spans="1:9" x14ac:dyDescent="0.2"/>
    <row r="4" spans="1:9" ht="29" x14ac:dyDescent="0.35">
      <c r="A4" s="66" t="s">
        <v>0</v>
      </c>
      <c r="B4" s="66"/>
      <c r="C4" s="66"/>
      <c r="D4" s="66"/>
      <c r="E4" s="66"/>
      <c r="F4" s="66"/>
      <c r="G4" s="66"/>
      <c r="H4" s="66"/>
      <c r="I4" s="66"/>
    </row>
    <row r="5" spans="1:9" ht="68" x14ac:dyDescent="0.2">
      <c r="A5" s="1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4" t="s">
        <v>6</v>
      </c>
      <c r="G5" s="4" t="s">
        <v>7</v>
      </c>
      <c r="H5" s="4" t="s">
        <v>8</v>
      </c>
      <c r="I5" s="4" t="s">
        <v>9</v>
      </c>
    </row>
    <row r="6" spans="1:9" x14ac:dyDescent="0.2">
      <c r="A6" s="6" t="s">
        <v>10</v>
      </c>
      <c r="B6" s="7" t="s">
        <v>11</v>
      </c>
      <c r="C6" s="8">
        <v>14103</v>
      </c>
      <c r="D6" s="8">
        <v>8264</v>
      </c>
      <c r="E6" s="8">
        <v>4537</v>
      </c>
      <c r="F6" s="8">
        <v>896.8</v>
      </c>
      <c r="G6" s="8">
        <v>20000</v>
      </c>
      <c r="H6" s="9">
        <f>F6/$F$18*$B$55</f>
        <v>63.317434416969988</v>
      </c>
      <c r="I6" s="56"/>
    </row>
    <row r="7" spans="1:9" x14ac:dyDescent="0.2">
      <c r="A7" s="12" t="s">
        <v>12</v>
      </c>
      <c r="B7" s="13" t="s">
        <v>13</v>
      </c>
      <c r="C7" s="14">
        <v>4459</v>
      </c>
      <c r="D7" s="14">
        <v>2891</v>
      </c>
      <c r="E7" s="14">
        <v>1259</v>
      </c>
      <c r="F7" s="14">
        <v>286.96666666666664</v>
      </c>
      <c r="G7" s="14">
        <v>22000</v>
      </c>
      <c r="H7" s="15">
        <f t="shared" ref="H7:H17" si="0">F7/$F$18*$B$55</f>
        <v>20.260920045186388</v>
      </c>
      <c r="I7" s="57"/>
    </row>
    <row r="8" spans="1:9" x14ac:dyDescent="0.2">
      <c r="A8" s="6" t="s">
        <v>14</v>
      </c>
      <c r="B8" s="7" t="s">
        <v>15</v>
      </c>
      <c r="C8" s="8">
        <v>5496</v>
      </c>
      <c r="D8" s="8">
        <v>4300</v>
      </c>
      <c r="E8" s="8">
        <v>2222</v>
      </c>
      <c r="F8" s="8">
        <v>400.6</v>
      </c>
      <c r="G8" s="8">
        <v>19000</v>
      </c>
      <c r="H8" s="17">
        <f t="shared" si="0"/>
        <v>28.283858415965852</v>
      </c>
      <c r="I8" s="58"/>
    </row>
    <row r="9" spans="1:9" x14ac:dyDescent="0.2">
      <c r="A9" s="19" t="s">
        <v>16</v>
      </c>
      <c r="B9" s="20" t="s">
        <v>17</v>
      </c>
      <c r="C9" s="14">
        <v>3391</v>
      </c>
      <c r="D9" s="14">
        <v>2795</v>
      </c>
      <c r="E9" s="14">
        <v>1390</v>
      </c>
      <c r="F9" s="14">
        <v>252.53333333333333</v>
      </c>
      <c r="G9" s="14">
        <v>22000</v>
      </c>
      <c r="H9" s="15">
        <f t="shared" si="0"/>
        <v>17.82979791640517</v>
      </c>
      <c r="I9" s="57"/>
    </row>
    <row r="10" spans="1:9" x14ac:dyDescent="0.2">
      <c r="A10" s="6" t="s">
        <v>18</v>
      </c>
      <c r="B10" s="7" t="s">
        <v>19</v>
      </c>
      <c r="C10" s="8">
        <v>2210</v>
      </c>
      <c r="D10" s="8">
        <v>1045</v>
      </c>
      <c r="E10" s="8">
        <v>597</v>
      </c>
      <c r="F10" s="8">
        <v>128.4</v>
      </c>
      <c r="G10" s="8">
        <v>18000</v>
      </c>
      <c r="H10" s="17">
        <f t="shared" si="0"/>
        <v>9.0655202711183627</v>
      </c>
      <c r="I10" s="58"/>
    </row>
    <row r="11" spans="1:9" x14ac:dyDescent="0.2">
      <c r="A11" s="19" t="s">
        <v>20</v>
      </c>
      <c r="B11" s="20" t="s">
        <v>21</v>
      </c>
      <c r="C11" s="14">
        <v>7449</v>
      </c>
      <c r="D11" s="14">
        <v>4575</v>
      </c>
      <c r="E11" s="14">
        <v>2587</v>
      </c>
      <c r="F11" s="14">
        <v>487.03333333333336</v>
      </c>
      <c r="G11" s="16">
        <v>19000</v>
      </c>
      <c r="H11" s="21">
        <f t="shared" si="0"/>
        <v>34.386375047069158</v>
      </c>
      <c r="I11" s="57"/>
    </row>
    <row r="12" spans="1:9" x14ac:dyDescent="0.2">
      <c r="A12" s="6" t="s">
        <v>20</v>
      </c>
      <c r="B12" s="7" t="s">
        <v>22</v>
      </c>
      <c r="C12" s="8">
        <v>1027</v>
      </c>
      <c r="D12" s="8">
        <v>761</v>
      </c>
      <c r="E12" s="8">
        <v>406</v>
      </c>
      <c r="F12" s="8">
        <v>73.13333333333334</v>
      </c>
      <c r="G12" s="18">
        <v>19000</v>
      </c>
      <c r="H12" s="9">
        <f t="shared" si="0"/>
        <v>5.1634868833939995</v>
      </c>
      <c r="I12" s="58"/>
    </row>
    <row r="13" spans="1:9" x14ac:dyDescent="0.2">
      <c r="A13" s="19" t="s">
        <v>23</v>
      </c>
      <c r="B13" s="20" t="s">
        <v>24</v>
      </c>
      <c r="C13" s="14">
        <v>12172</v>
      </c>
      <c r="D13" s="14">
        <v>10706</v>
      </c>
      <c r="E13" s="14">
        <v>7308</v>
      </c>
      <c r="F13" s="14">
        <v>1006.2</v>
      </c>
      <c r="G13" s="16">
        <v>21000</v>
      </c>
      <c r="H13" s="21">
        <f t="shared" si="0"/>
        <v>71.041483619932208</v>
      </c>
      <c r="I13" s="57"/>
    </row>
    <row r="14" spans="1:9" x14ac:dyDescent="0.2">
      <c r="A14" s="6" t="s">
        <v>25</v>
      </c>
      <c r="B14" s="7" t="s">
        <v>26</v>
      </c>
      <c r="C14" s="8">
        <v>8194</v>
      </c>
      <c r="D14" s="8">
        <v>4273</v>
      </c>
      <c r="E14" s="8">
        <v>2725</v>
      </c>
      <c r="F14" s="8">
        <v>506.4</v>
      </c>
      <c r="G14" s="18">
        <v>20000</v>
      </c>
      <c r="H14" s="9">
        <f t="shared" si="0"/>
        <v>35.753734153382695</v>
      </c>
      <c r="I14" s="58"/>
    </row>
    <row r="15" spans="1:9" x14ac:dyDescent="0.2">
      <c r="A15" s="19" t="s">
        <v>25</v>
      </c>
      <c r="B15" s="20" t="s">
        <v>27</v>
      </c>
      <c r="C15" s="14">
        <v>1695</v>
      </c>
      <c r="D15" s="14">
        <v>1211</v>
      </c>
      <c r="E15" s="14">
        <v>591</v>
      </c>
      <c r="F15" s="14">
        <v>116.56666666666666</v>
      </c>
      <c r="G15" s="16">
        <v>20000</v>
      </c>
      <c r="H15" s="21">
        <f t="shared" si="0"/>
        <v>8.2300426760386571</v>
      </c>
      <c r="I15" s="57"/>
    </row>
    <row r="16" spans="1:9" x14ac:dyDescent="0.2">
      <c r="A16" s="6" t="s">
        <v>28</v>
      </c>
      <c r="B16" s="7" t="s">
        <v>29</v>
      </c>
      <c r="C16" s="8">
        <v>1192</v>
      </c>
      <c r="D16" s="8">
        <v>977</v>
      </c>
      <c r="E16" s="8">
        <v>484</v>
      </c>
      <c r="F16" s="8">
        <v>88.433333333333337</v>
      </c>
      <c r="G16" s="18">
        <v>22000</v>
      </c>
      <c r="H16" s="9">
        <f t="shared" si="0"/>
        <v>6.243724111961841</v>
      </c>
      <c r="I16" s="58"/>
    </row>
    <row r="17" spans="1:9" x14ac:dyDescent="0.2">
      <c r="A17" s="19" t="s">
        <v>30</v>
      </c>
      <c r="B17" s="20" t="s">
        <v>31</v>
      </c>
      <c r="C17" s="14">
        <v>126</v>
      </c>
      <c r="D17" s="14">
        <v>33</v>
      </c>
      <c r="E17" s="14">
        <v>20</v>
      </c>
      <c r="F17" s="14">
        <v>6</v>
      </c>
      <c r="G17" s="16">
        <v>22000</v>
      </c>
      <c r="H17" s="21">
        <f t="shared" si="0"/>
        <v>0.42362244257562437</v>
      </c>
      <c r="I17" s="57"/>
    </row>
    <row r="18" spans="1:9" x14ac:dyDescent="0.2">
      <c r="A18" s="22" t="s">
        <v>32</v>
      </c>
      <c r="B18" s="23"/>
      <c r="C18" s="23"/>
      <c r="D18" s="23"/>
      <c r="E18" s="23"/>
      <c r="F18" s="24">
        <f>SUM(F6:F17)</f>
        <v>4249.0666666666675</v>
      </c>
      <c r="G18" s="23"/>
      <c r="H18" s="25">
        <f>SUM(H6:H17)</f>
        <v>299.99999999999994</v>
      </c>
    </row>
    <row r="19" spans="1:9" x14ac:dyDescent="0.2">
      <c r="F19" s="11"/>
      <c r="G19" s="11"/>
      <c r="H19" s="11"/>
      <c r="I19" s="11"/>
    </row>
    <row r="20" spans="1:9" x14ac:dyDescent="0.2">
      <c r="F20" s="11"/>
      <c r="G20" s="11"/>
      <c r="H20" s="11"/>
      <c r="I20" s="11"/>
    </row>
    <row r="21" spans="1:9" ht="29" x14ac:dyDescent="0.35">
      <c r="A21" s="66" t="s">
        <v>33</v>
      </c>
      <c r="B21" s="66"/>
      <c r="C21" s="66"/>
      <c r="D21" s="66"/>
      <c r="E21" s="66"/>
      <c r="F21" s="66"/>
      <c r="G21" s="66"/>
      <c r="H21" s="66"/>
      <c r="I21" s="66"/>
    </row>
    <row r="22" spans="1:9" ht="51" x14ac:dyDescent="0.2">
      <c r="A22" s="1" t="s">
        <v>1</v>
      </c>
      <c r="B22" s="2" t="s">
        <v>2</v>
      </c>
      <c r="C22" s="3" t="s">
        <v>3</v>
      </c>
      <c r="D22" s="3" t="s">
        <v>4</v>
      </c>
      <c r="E22" s="3" t="s">
        <v>5</v>
      </c>
      <c r="F22" s="4" t="s">
        <v>34</v>
      </c>
      <c r="G22" s="4" t="s">
        <v>35</v>
      </c>
      <c r="H22" s="4" t="s">
        <v>36</v>
      </c>
      <c r="I22" s="4" t="s">
        <v>37</v>
      </c>
    </row>
    <row r="23" spans="1:9" x14ac:dyDescent="0.2">
      <c r="A23" s="6" t="s">
        <v>10</v>
      </c>
      <c r="B23" s="7" t="s">
        <v>11</v>
      </c>
      <c r="C23" s="8">
        <v>14103</v>
      </c>
      <c r="D23" s="8">
        <v>8264</v>
      </c>
      <c r="E23" s="8">
        <v>4537</v>
      </c>
      <c r="F23" s="8">
        <v>896.8</v>
      </c>
      <c r="G23" s="18">
        <v>1700</v>
      </c>
      <c r="H23" s="26">
        <f>F23/$F$35*$B$56</f>
        <v>63.317434416969988</v>
      </c>
      <c r="I23" s="58"/>
    </row>
    <row r="24" spans="1:9" x14ac:dyDescent="0.2">
      <c r="A24" s="12" t="s">
        <v>12</v>
      </c>
      <c r="B24" s="13" t="s">
        <v>13</v>
      </c>
      <c r="C24" s="14">
        <v>4459</v>
      </c>
      <c r="D24" s="14">
        <v>2891</v>
      </c>
      <c r="E24" s="14">
        <v>1259</v>
      </c>
      <c r="F24" s="14">
        <v>286.96666666666664</v>
      </c>
      <c r="G24" s="16">
        <v>1700</v>
      </c>
      <c r="H24" s="27">
        <f t="shared" ref="H24:H34" si="1">F24/$F$35*$B$56</f>
        <v>20.260920045186388</v>
      </c>
      <c r="I24" s="59"/>
    </row>
    <row r="25" spans="1:9" x14ac:dyDescent="0.2">
      <c r="A25" s="6" t="s">
        <v>14</v>
      </c>
      <c r="B25" s="7" t="s">
        <v>15</v>
      </c>
      <c r="C25" s="8">
        <v>5496</v>
      </c>
      <c r="D25" s="8">
        <v>4300</v>
      </c>
      <c r="E25" s="8">
        <v>2222</v>
      </c>
      <c r="F25" s="8">
        <v>400.6</v>
      </c>
      <c r="G25" s="18">
        <v>1700</v>
      </c>
      <c r="H25" s="26">
        <f t="shared" si="1"/>
        <v>28.283858415965852</v>
      </c>
      <c r="I25" s="60"/>
    </row>
    <row r="26" spans="1:9" x14ac:dyDescent="0.2">
      <c r="A26" s="19" t="s">
        <v>16</v>
      </c>
      <c r="B26" s="20" t="s">
        <v>17</v>
      </c>
      <c r="C26" s="14">
        <v>3391</v>
      </c>
      <c r="D26" s="14">
        <v>2795</v>
      </c>
      <c r="E26" s="14">
        <v>1390</v>
      </c>
      <c r="F26" s="14">
        <v>252.53333333333333</v>
      </c>
      <c r="G26" s="16">
        <v>1700</v>
      </c>
      <c r="H26" s="27">
        <f t="shared" si="1"/>
        <v>17.82979791640517</v>
      </c>
      <c r="I26" s="59"/>
    </row>
    <row r="27" spans="1:9" x14ac:dyDescent="0.2">
      <c r="A27" s="6" t="s">
        <v>18</v>
      </c>
      <c r="B27" s="7" t="s">
        <v>19</v>
      </c>
      <c r="C27" s="8">
        <v>2210</v>
      </c>
      <c r="D27" s="8">
        <v>1045</v>
      </c>
      <c r="E27" s="8">
        <v>597</v>
      </c>
      <c r="F27" s="8">
        <v>128.4</v>
      </c>
      <c r="G27" s="18">
        <v>1700</v>
      </c>
      <c r="H27" s="26">
        <f t="shared" si="1"/>
        <v>9.0655202711183627</v>
      </c>
      <c r="I27" s="60"/>
    </row>
    <row r="28" spans="1:9" x14ac:dyDescent="0.2">
      <c r="A28" s="19" t="s">
        <v>20</v>
      </c>
      <c r="B28" s="20" t="s">
        <v>21</v>
      </c>
      <c r="C28" s="14">
        <v>7449</v>
      </c>
      <c r="D28" s="14">
        <v>4575</v>
      </c>
      <c r="E28" s="14">
        <v>2587</v>
      </c>
      <c r="F28" s="14">
        <v>487.03333333333336</v>
      </c>
      <c r="G28" s="16">
        <v>1700</v>
      </c>
      <c r="H28" s="27">
        <f t="shared" si="1"/>
        <v>34.386375047069158</v>
      </c>
      <c r="I28" s="59"/>
    </row>
    <row r="29" spans="1:9" x14ac:dyDescent="0.2">
      <c r="A29" s="6" t="s">
        <v>20</v>
      </c>
      <c r="B29" s="7" t="s">
        <v>22</v>
      </c>
      <c r="C29" s="8">
        <v>1027</v>
      </c>
      <c r="D29" s="8">
        <v>761</v>
      </c>
      <c r="E29" s="8">
        <v>406</v>
      </c>
      <c r="F29" s="8">
        <v>73.13333333333334</v>
      </c>
      <c r="G29" s="18">
        <v>1700</v>
      </c>
      <c r="H29" s="26">
        <f t="shared" si="1"/>
        <v>5.1634868833939995</v>
      </c>
      <c r="I29" s="60"/>
    </row>
    <row r="30" spans="1:9" x14ac:dyDescent="0.2">
      <c r="A30" s="19" t="s">
        <v>23</v>
      </c>
      <c r="B30" s="20" t="s">
        <v>24</v>
      </c>
      <c r="C30" s="14">
        <v>12172</v>
      </c>
      <c r="D30" s="14">
        <v>10706</v>
      </c>
      <c r="E30" s="14">
        <v>7308</v>
      </c>
      <c r="F30" s="14">
        <v>1006.2</v>
      </c>
      <c r="G30" s="16">
        <v>1700</v>
      </c>
      <c r="H30" s="27">
        <f t="shared" si="1"/>
        <v>71.041483619932208</v>
      </c>
      <c r="I30" s="59"/>
    </row>
    <row r="31" spans="1:9" x14ac:dyDescent="0.2">
      <c r="A31" s="6" t="s">
        <v>25</v>
      </c>
      <c r="B31" s="7" t="s">
        <v>26</v>
      </c>
      <c r="C31" s="8">
        <v>8194</v>
      </c>
      <c r="D31" s="8">
        <v>4273</v>
      </c>
      <c r="E31" s="8">
        <v>2725</v>
      </c>
      <c r="F31" s="8">
        <v>506.4</v>
      </c>
      <c r="G31" s="18">
        <v>1700</v>
      </c>
      <c r="H31" s="26">
        <f t="shared" si="1"/>
        <v>35.753734153382695</v>
      </c>
      <c r="I31" s="60"/>
    </row>
    <row r="32" spans="1:9" x14ac:dyDescent="0.2">
      <c r="A32" s="19" t="s">
        <v>25</v>
      </c>
      <c r="B32" s="20" t="s">
        <v>27</v>
      </c>
      <c r="C32" s="14">
        <v>1695</v>
      </c>
      <c r="D32" s="14">
        <v>1211</v>
      </c>
      <c r="E32" s="14">
        <v>591</v>
      </c>
      <c r="F32" s="14">
        <v>116.56666666666666</v>
      </c>
      <c r="G32" s="16">
        <v>1700</v>
      </c>
      <c r="H32" s="27">
        <f t="shared" si="1"/>
        <v>8.2300426760386571</v>
      </c>
      <c r="I32" s="59"/>
    </row>
    <row r="33" spans="1:9" x14ac:dyDescent="0.2">
      <c r="A33" s="6" t="s">
        <v>28</v>
      </c>
      <c r="B33" s="7" t="s">
        <v>29</v>
      </c>
      <c r="C33" s="8">
        <v>1192</v>
      </c>
      <c r="D33" s="8">
        <v>977</v>
      </c>
      <c r="E33" s="8">
        <v>484</v>
      </c>
      <c r="F33" s="8">
        <v>88.433333333333337</v>
      </c>
      <c r="G33" s="18">
        <v>1700</v>
      </c>
      <c r="H33" s="26">
        <f t="shared" si="1"/>
        <v>6.243724111961841</v>
      </c>
      <c r="I33" s="60"/>
    </row>
    <row r="34" spans="1:9" x14ac:dyDescent="0.2">
      <c r="A34" s="19" t="s">
        <v>30</v>
      </c>
      <c r="B34" s="20" t="s">
        <v>31</v>
      </c>
      <c r="C34" s="14">
        <v>126</v>
      </c>
      <c r="D34" s="14">
        <v>33</v>
      </c>
      <c r="E34" s="14">
        <v>20</v>
      </c>
      <c r="F34" s="14">
        <v>6</v>
      </c>
      <c r="G34" s="16">
        <v>1700</v>
      </c>
      <c r="H34" s="21">
        <f t="shared" si="1"/>
        <v>0.42362244257562437</v>
      </c>
      <c r="I34" s="57"/>
    </row>
    <row r="35" spans="1:9" x14ac:dyDescent="0.2">
      <c r="A35" s="22" t="s">
        <v>32</v>
      </c>
      <c r="B35" s="23"/>
      <c r="C35" s="23"/>
      <c r="D35" s="23"/>
      <c r="E35" s="23"/>
      <c r="F35" s="30">
        <f>SUM(F23:F34)</f>
        <v>4249.0666666666675</v>
      </c>
      <c r="H35" s="25">
        <f>SUM(H23:H34)</f>
        <v>299.99999999999994</v>
      </c>
    </row>
    <row r="36" spans="1:9" x14ac:dyDescent="0.2">
      <c r="F36" s="11"/>
    </row>
    <row r="37" spans="1:9" ht="29" customHeight="1" x14ac:dyDescent="0.35">
      <c r="A37" s="66" t="s">
        <v>38</v>
      </c>
      <c r="B37" s="66"/>
      <c r="C37" s="66"/>
      <c r="D37" s="66"/>
      <c r="E37" s="66"/>
      <c r="F37" s="66"/>
      <c r="G37" s="66"/>
      <c r="H37" s="66"/>
      <c r="I37" s="66"/>
    </row>
    <row r="38" spans="1:9" ht="51" x14ac:dyDescent="0.2">
      <c r="A38" s="1" t="s">
        <v>1</v>
      </c>
      <c r="B38" s="2" t="s">
        <v>2</v>
      </c>
      <c r="C38" s="3" t="s">
        <v>3</v>
      </c>
      <c r="D38" s="3" t="s">
        <v>4</v>
      </c>
      <c r="E38" s="3" t="s">
        <v>5</v>
      </c>
      <c r="F38" s="4" t="s">
        <v>34</v>
      </c>
      <c r="G38" s="5" t="s">
        <v>39</v>
      </c>
      <c r="H38" s="4" t="s">
        <v>40</v>
      </c>
      <c r="I38" s="5" t="s">
        <v>41</v>
      </c>
    </row>
    <row r="39" spans="1:9" x14ac:dyDescent="0.2">
      <c r="A39" s="6" t="s">
        <v>10</v>
      </c>
      <c r="B39" s="7" t="s">
        <v>11</v>
      </c>
      <c r="C39" s="8">
        <v>14103</v>
      </c>
      <c r="D39" s="8">
        <v>8264</v>
      </c>
      <c r="E39" s="8">
        <v>4537</v>
      </c>
      <c r="F39" s="8">
        <v>896.8</v>
      </c>
      <c r="G39" s="31">
        <v>70000</v>
      </c>
      <c r="H39" s="32">
        <f>(F39/($F$39+$F$40+$F$42+$F$44+$F$46+$F$47))*$B$57</f>
        <v>26.100622829313725</v>
      </c>
      <c r="I39" s="60"/>
    </row>
    <row r="40" spans="1:9" x14ac:dyDescent="0.2">
      <c r="A40" s="12" t="s">
        <v>12</v>
      </c>
      <c r="B40" s="13" t="s">
        <v>13</v>
      </c>
      <c r="C40" s="14">
        <v>4459</v>
      </c>
      <c r="D40" s="14">
        <v>2891</v>
      </c>
      <c r="E40" s="14">
        <v>1259</v>
      </c>
      <c r="F40" s="14">
        <v>286.96666666666664</v>
      </c>
      <c r="G40" s="33">
        <v>30000</v>
      </c>
      <c r="H40" s="34">
        <f>(F40/($F$39+$F$40+$F$42+$F$44+$F$46+$F$47))*$B$57</f>
        <v>8.3519276664273647</v>
      </c>
      <c r="I40" s="59"/>
    </row>
    <row r="41" spans="1:9" x14ac:dyDescent="0.2">
      <c r="A41" s="6" t="s">
        <v>14</v>
      </c>
      <c r="B41" s="7" t="s">
        <v>15</v>
      </c>
      <c r="C41" s="8">
        <v>5496</v>
      </c>
      <c r="D41" s="8">
        <v>4300</v>
      </c>
      <c r="E41" s="8">
        <v>2222</v>
      </c>
      <c r="F41" s="8">
        <v>400.6</v>
      </c>
      <c r="G41" s="31" t="s">
        <v>42</v>
      </c>
      <c r="H41" s="32">
        <v>0</v>
      </c>
      <c r="I41" s="60"/>
    </row>
    <row r="42" spans="1:9" x14ac:dyDescent="0.2">
      <c r="A42" s="19" t="s">
        <v>16</v>
      </c>
      <c r="B42" s="20" t="s">
        <v>17</v>
      </c>
      <c r="C42" s="14">
        <v>3391</v>
      </c>
      <c r="D42" s="14">
        <v>2795</v>
      </c>
      <c r="E42" s="14">
        <v>1390</v>
      </c>
      <c r="F42" s="14">
        <v>252.53333333333333</v>
      </c>
      <c r="G42" s="33">
        <v>80000</v>
      </c>
      <c r="H42" s="34">
        <f>(F42/($F$39+$F$40+$F$42+$F$44+$F$46+$F$47))*$B$57</f>
        <v>7.3497739575855174</v>
      </c>
      <c r="I42" s="59"/>
    </row>
    <row r="43" spans="1:9" x14ac:dyDescent="0.2">
      <c r="A43" s="6" t="s">
        <v>18</v>
      </c>
      <c r="B43" s="7" t="s">
        <v>19</v>
      </c>
      <c r="C43" s="8">
        <v>2210</v>
      </c>
      <c r="D43" s="8">
        <v>1045</v>
      </c>
      <c r="E43" s="8">
        <v>597</v>
      </c>
      <c r="F43" s="8">
        <v>128.4</v>
      </c>
      <c r="G43" s="31" t="s">
        <v>42</v>
      </c>
      <c r="H43" s="32">
        <v>0</v>
      </c>
      <c r="I43" s="60"/>
    </row>
    <row r="44" spans="1:9" x14ac:dyDescent="0.2">
      <c r="A44" s="19" t="s">
        <v>20</v>
      </c>
      <c r="B44" s="20" t="s">
        <v>21</v>
      </c>
      <c r="C44" s="14">
        <v>7449</v>
      </c>
      <c r="D44" s="14">
        <v>4575</v>
      </c>
      <c r="E44" s="14">
        <v>2587</v>
      </c>
      <c r="F44" s="14">
        <v>487.03333333333336</v>
      </c>
      <c r="G44" s="33">
        <v>55000</v>
      </c>
      <c r="H44" s="34">
        <f>(F44/($F$39+$F$40+$F$42+$F$44+$F$46+$F$47))*$B$57</f>
        <v>14.174702652360349</v>
      </c>
      <c r="I44" s="59"/>
    </row>
    <row r="45" spans="1:9" x14ac:dyDescent="0.2">
      <c r="A45" s="6" t="s">
        <v>20</v>
      </c>
      <c r="B45" s="7" t="s">
        <v>22</v>
      </c>
      <c r="C45" s="8">
        <v>1027</v>
      </c>
      <c r="D45" s="8">
        <v>761</v>
      </c>
      <c r="E45" s="8">
        <v>406</v>
      </c>
      <c r="F45" s="8">
        <v>73.13333333333334</v>
      </c>
      <c r="G45" s="29"/>
      <c r="H45" s="26">
        <v>0</v>
      </c>
      <c r="I45" s="60"/>
    </row>
    <row r="46" spans="1:9" x14ac:dyDescent="0.2">
      <c r="A46" s="19" t="s">
        <v>23</v>
      </c>
      <c r="B46" s="20" t="s">
        <v>24</v>
      </c>
      <c r="C46" s="14">
        <v>12172</v>
      </c>
      <c r="D46" s="14">
        <v>10706</v>
      </c>
      <c r="E46" s="14">
        <v>7308</v>
      </c>
      <c r="F46" s="14">
        <v>1006.2</v>
      </c>
      <c r="G46" s="28">
        <v>50000</v>
      </c>
      <c r="H46" s="27">
        <f>(F46/($F$39+$F$40+$F$42+$F$44+$F$46+$F$47))*$B$57</f>
        <v>29.284619414424029</v>
      </c>
      <c r="I46" s="59"/>
    </row>
    <row r="47" spans="1:9" x14ac:dyDescent="0.2">
      <c r="A47" s="6" t="s">
        <v>25</v>
      </c>
      <c r="B47" s="7" t="s">
        <v>26</v>
      </c>
      <c r="C47" s="8">
        <v>8194</v>
      </c>
      <c r="D47" s="8">
        <v>4273</v>
      </c>
      <c r="E47" s="8">
        <v>2725</v>
      </c>
      <c r="F47" s="8">
        <v>506.4</v>
      </c>
      <c r="G47" s="29">
        <v>80000</v>
      </c>
      <c r="H47" s="26">
        <f>(F47/($F$39+$F$40+$F$42+$F$44+$F$46+$F$47))*$B$57</f>
        <v>14.738353479889016</v>
      </c>
      <c r="I47" s="60"/>
    </row>
    <row r="48" spans="1:9" x14ac:dyDescent="0.2">
      <c r="A48" s="19" t="s">
        <v>25</v>
      </c>
      <c r="B48" s="20" t="s">
        <v>27</v>
      </c>
      <c r="C48" s="14">
        <v>1695</v>
      </c>
      <c r="D48" s="14">
        <v>1211</v>
      </c>
      <c r="E48" s="14">
        <v>591</v>
      </c>
      <c r="F48" s="14">
        <v>116.56666666666666</v>
      </c>
      <c r="G48" s="28">
        <v>0</v>
      </c>
      <c r="H48" s="27">
        <v>0</v>
      </c>
      <c r="I48" s="59"/>
    </row>
    <row r="49" spans="1:9" x14ac:dyDescent="0.2">
      <c r="A49" s="6" t="s">
        <v>28</v>
      </c>
      <c r="B49" s="7" t="s">
        <v>29</v>
      </c>
      <c r="C49" s="8">
        <v>1192</v>
      </c>
      <c r="D49" s="8">
        <v>977</v>
      </c>
      <c r="E49" s="8">
        <v>484</v>
      </c>
      <c r="F49" s="8">
        <v>88.433333333333337</v>
      </c>
      <c r="G49" s="35" t="s">
        <v>42</v>
      </c>
      <c r="H49" s="36">
        <v>0</v>
      </c>
      <c r="I49" s="60"/>
    </row>
    <row r="50" spans="1:9" x14ac:dyDescent="0.2">
      <c r="A50" s="19" t="s">
        <v>30</v>
      </c>
      <c r="B50" s="20" t="s">
        <v>31</v>
      </c>
      <c r="C50" s="14">
        <v>126</v>
      </c>
      <c r="D50" s="14">
        <v>33</v>
      </c>
      <c r="E50" s="14">
        <v>20</v>
      </c>
      <c r="F50" s="14">
        <v>6</v>
      </c>
      <c r="G50" s="16">
        <v>0</v>
      </c>
      <c r="H50" s="21">
        <v>0</v>
      </c>
      <c r="I50" s="57"/>
    </row>
    <row r="51" spans="1:9" x14ac:dyDescent="0.2">
      <c r="A51" s="22" t="s">
        <v>32</v>
      </c>
      <c r="B51" s="23"/>
      <c r="C51" s="23"/>
      <c r="D51" s="23"/>
      <c r="E51" s="23"/>
      <c r="F51" s="30">
        <f>SUM(F39:F50)</f>
        <v>4249.0666666666675</v>
      </c>
      <c r="H51" s="25">
        <f>SUM(H39:H50)</f>
        <v>100</v>
      </c>
    </row>
    <row r="52" spans="1:9" x14ac:dyDescent="0.2">
      <c r="F52" s="11"/>
      <c r="G52" s="11"/>
      <c r="H52" s="11"/>
      <c r="I52" s="11"/>
    </row>
    <row r="53" spans="1:9" x14ac:dyDescent="0.2">
      <c r="G53" s="11"/>
      <c r="H53" s="11"/>
      <c r="I53" s="11"/>
    </row>
    <row r="54" spans="1:9" x14ac:dyDescent="0.2">
      <c r="A54" s="37" t="s">
        <v>43</v>
      </c>
      <c r="B54" t="s">
        <v>44</v>
      </c>
      <c r="G54" s="11"/>
      <c r="H54" s="11"/>
      <c r="I54" s="11"/>
    </row>
    <row r="55" spans="1:9" ht="17" x14ac:dyDescent="0.2">
      <c r="A55" s="4" t="s">
        <v>45</v>
      </c>
      <c r="B55">
        <v>300</v>
      </c>
      <c r="G55" s="11"/>
      <c r="H55" s="11"/>
      <c r="I55" s="11"/>
    </row>
    <row r="56" spans="1:9" ht="17" x14ac:dyDescent="0.2">
      <c r="A56" s="4" t="s">
        <v>46</v>
      </c>
      <c r="B56">
        <v>300</v>
      </c>
      <c r="G56" s="11"/>
      <c r="H56" s="11"/>
      <c r="I56" s="11"/>
    </row>
    <row r="57" spans="1:9" ht="17" x14ac:dyDescent="0.2">
      <c r="A57" s="5" t="s">
        <v>47</v>
      </c>
      <c r="B57">
        <v>100</v>
      </c>
      <c r="G57" s="11"/>
      <c r="H57" s="11"/>
      <c r="I57" s="11"/>
    </row>
    <row r="58" spans="1:9" x14ac:dyDescent="0.2">
      <c r="A58" s="38" t="s">
        <v>32</v>
      </c>
      <c r="B58">
        <f>SUM(B55:B57)</f>
        <v>700</v>
      </c>
      <c r="G58" s="11"/>
      <c r="H58" s="11"/>
      <c r="I58" s="11"/>
    </row>
    <row r="59" spans="1:9" x14ac:dyDescent="0.2">
      <c r="G59" s="11"/>
      <c r="H59" s="11"/>
      <c r="I59" s="11"/>
    </row>
    <row r="60" spans="1:9" x14ac:dyDescent="0.2">
      <c r="A60" s="23" t="s">
        <v>48</v>
      </c>
      <c r="G60" s="11"/>
      <c r="H60" s="11"/>
      <c r="I60" s="11"/>
    </row>
    <row r="61" spans="1:9" x14ac:dyDescent="0.2">
      <c r="A61" s="39" t="s">
        <v>49</v>
      </c>
      <c r="G61" s="11"/>
      <c r="H61" s="11"/>
      <c r="I61" s="11"/>
    </row>
    <row r="62" spans="1:9" x14ac:dyDescent="0.2">
      <c r="A62" s="64" t="s">
        <v>50</v>
      </c>
      <c r="B62" s="64"/>
      <c r="C62" s="64"/>
      <c r="D62" s="64"/>
      <c r="E62" s="64"/>
      <c r="F62" s="64"/>
      <c r="G62" s="64"/>
      <c r="H62" s="64"/>
      <c r="I62" s="64"/>
    </row>
    <row r="63" spans="1:9" x14ac:dyDescent="0.2">
      <c r="A63" s="64"/>
      <c r="B63" s="64"/>
      <c r="C63" s="64"/>
      <c r="D63" s="64"/>
      <c r="E63" s="64"/>
      <c r="F63" s="64"/>
      <c r="G63" s="64"/>
      <c r="H63" s="64"/>
      <c r="I63" s="64"/>
    </row>
    <row r="64" spans="1:9" ht="7" customHeight="1" x14ac:dyDescent="0.2">
      <c r="A64" s="64"/>
      <c r="B64" s="64"/>
      <c r="C64" s="64"/>
      <c r="D64" s="64"/>
      <c r="E64" s="64"/>
      <c r="F64" s="64"/>
      <c r="G64" s="64"/>
      <c r="H64" s="64"/>
      <c r="I64" s="64"/>
    </row>
    <row r="65" spans="1:9" x14ac:dyDescent="0.2"/>
    <row r="66" spans="1:9" x14ac:dyDescent="0.2">
      <c r="A66" s="39" t="s">
        <v>51</v>
      </c>
    </row>
    <row r="67" spans="1:9" x14ac:dyDescent="0.2">
      <c r="A67" s="64" t="s">
        <v>52</v>
      </c>
      <c r="B67" s="64"/>
      <c r="C67" s="64"/>
      <c r="D67" s="64"/>
      <c r="E67" s="64"/>
      <c r="F67" s="64"/>
      <c r="G67" s="64"/>
      <c r="H67" s="64"/>
      <c r="I67" s="64"/>
    </row>
    <row r="68" spans="1:9" x14ac:dyDescent="0.2">
      <c r="A68" s="64"/>
      <c r="B68" s="64"/>
      <c r="C68" s="64"/>
      <c r="D68" s="64"/>
      <c r="E68" s="64"/>
      <c r="F68" s="64"/>
      <c r="G68" s="64"/>
      <c r="H68" s="64"/>
      <c r="I68" s="64"/>
    </row>
    <row r="69" spans="1:9" x14ac:dyDescent="0.2"/>
    <row r="70" spans="1:9" x14ac:dyDescent="0.2">
      <c r="A70" s="39" t="s">
        <v>53</v>
      </c>
    </row>
    <row r="71" spans="1:9" x14ac:dyDescent="0.2"/>
    <row r="72" spans="1:9" x14ac:dyDescent="0.2">
      <c r="A72" s="51" t="s">
        <v>54</v>
      </c>
    </row>
    <row r="73" spans="1:9" x14ac:dyDescent="0.2"/>
    <row r="74" spans="1:9" x14ac:dyDescent="0.2">
      <c r="A74" s="39" t="s">
        <v>55</v>
      </c>
    </row>
    <row r="75" spans="1:9" x14ac:dyDescent="0.2"/>
    <row r="76" spans="1:9" x14ac:dyDescent="0.2">
      <c r="A76" t="s">
        <v>56</v>
      </c>
    </row>
    <row r="77" spans="1:9" x14ac:dyDescent="0.2"/>
    <row r="78" spans="1:9" x14ac:dyDescent="0.2"/>
    <row r="79" spans="1:9" x14ac:dyDescent="0.2"/>
  </sheetData>
  <sheetProtection algorithmName="SHA-512" hashValue="kEFQAr7W0+ipL56PRqHyW1UdeXNmgfhck3ftS5arEQbqXkhzYWJaM/Hl0yhUXoGefB2BUP8WCIafEnMmZ6C8Cg==" saltValue="ukPyIOTYkMQfYIFdf9kv2w==" spinCount="100000" sheet="1" objects="1" scenarios="1"/>
  <mergeCells count="6">
    <mergeCell ref="A67:I68"/>
    <mergeCell ref="A2:I2"/>
    <mergeCell ref="A4:I4"/>
    <mergeCell ref="A21:I21"/>
    <mergeCell ref="A37:I37"/>
    <mergeCell ref="A62:I64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C198-9176-7F41-9433-8A3582B4676E}">
  <dimension ref="A1:X74"/>
  <sheetViews>
    <sheetView showGridLines="0" topLeftCell="A34" zoomScale="180" zoomScaleNormal="180" workbookViewId="0">
      <selection activeCell="I26" sqref="I26"/>
    </sheetView>
  </sheetViews>
  <sheetFormatPr baseColWidth="10" defaultColWidth="0" defaultRowHeight="16" zeroHeight="1" x14ac:dyDescent="0.2"/>
  <cols>
    <col min="1" max="1" width="28.33203125" customWidth="1"/>
    <col min="2" max="2" width="18.5" bestFit="1" customWidth="1"/>
    <col min="3" max="6" width="10.83203125" customWidth="1"/>
    <col min="7" max="7" width="14.83203125" customWidth="1"/>
    <col min="8" max="8" width="15" customWidth="1"/>
    <col min="9" max="9" width="17.1640625" customWidth="1"/>
    <col min="10" max="10" width="12.5" bestFit="1" customWidth="1"/>
    <col min="11" max="13" width="10.83203125" customWidth="1"/>
    <col min="14" max="24" width="0" hidden="1" customWidth="1"/>
    <col min="25" max="16384" width="10.83203125" hidden="1"/>
  </cols>
  <sheetData>
    <row r="1" spans="1:10" x14ac:dyDescent="0.2"/>
    <row r="2" spans="1:10" ht="29" x14ac:dyDescent="0.35">
      <c r="A2" s="66" t="s">
        <v>107</v>
      </c>
      <c r="B2" s="66"/>
      <c r="C2" s="66"/>
      <c r="D2" s="66"/>
      <c r="E2" s="66"/>
      <c r="F2" s="66"/>
      <c r="G2" s="66"/>
      <c r="H2" s="66"/>
      <c r="I2" s="66"/>
    </row>
    <row r="3" spans="1:10" x14ac:dyDescent="0.2"/>
    <row r="4" spans="1:10" x14ac:dyDescent="0.2"/>
    <row r="5" spans="1:10" ht="29" x14ac:dyDescent="0.35">
      <c r="A5" s="66" t="s">
        <v>0</v>
      </c>
      <c r="B5" s="66"/>
      <c r="C5" s="66"/>
      <c r="D5" s="66"/>
      <c r="E5" s="66"/>
      <c r="F5" s="66"/>
      <c r="G5" s="66"/>
      <c r="H5" s="66"/>
      <c r="I5" s="66"/>
    </row>
    <row r="6" spans="1:10" ht="68" x14ac:dyDescent="0.2">
      <c r="A6" s="1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4" t="s">
        <v>34</v>
      </c>
      <c r="G6" s="4" t="s">
        <v>7</v>
      </c>
      <c r="H6" s="4" t="s">
        <v>8</v>
      </c>
      <c r="I6" s="4" t="s">
        <v>9</v>
      </c>
    </row>
    <row r="7" spans="1:10" x14ac:dyDescent="0.2">
      <c r="A7" s="6" t="s">
        <v>57</v>
      </c>
      <c r="B7" s="7" t="s">
        <v>58</v>
      </c>
      <c r="C7" s="8">
        <v>56412</v>
      </c>
      <c r="D7" s="8">
        <v>32721</v>
      </c>
      <c r="E7" s="8">
        <v>15329</v>
      </c>
      <c r="F7" s="8">
        <v>3482.0666666666666</v>
      </c>
      <c r="G7" s="18">
        <v>26500</v>
      </c>
      <c r="H7" s="9">
        <f t="shared" ref="H7:H16" si="0">F7/$F$17*$B$50</f>
        <v>233.58426999791294</v>
      </c>
      <c r="I7" s="58"/>
      <c r="J7" s="10"/>
    </row>
    <row r="8" spans="1:10" x14ac:dyDescent="0.2">
      <c r="A8" s="19" t="s">
        <v>59</v>
      </c>
      <c r="B8" s="20" t="s">
        <v>60</v>
      </c>
      <c r="C8" s="14">
        <v>3861</v>
      </c>
      <c r="D8" s="14">
        <v>2158</v>
      </c>
      <c r="E8" s="14">
        <v>953</v>
      </c>
      <c r="F8" s="14">
        <v>232.4</v>
      </c>
      <c r="G8" s="16">
        <v>18000</v>
      </c>
      <c r="H8" s="21">
        <f t="shared" si="0"/>
        <v>15.589875078262423</v>
      </c>
      <c r="I8" s="57"/>
      <c r="J8" s="10"/>
    </row>
    <row r="9" spans="1:10" x14ac:dyDescent="0.2">
      <c r="A9" s="6" t="s">
        <v>59</v>
      </c>
      <c r="B9" s="7" t="s">
        <v>61</v>
      </c>
      <c r="C9" s="8">
        <v>2783</v>
      </c>
      <c r="D9" s="8">
        <v>1967</v>
      </c>
      <c r="E9" s="8">
        <v>838</v>
      </c>
      <c r="F9" s="8">
        <v>186.26666666666668</v>
      </c>
      <c r="G9" s="18">
        <v>18000</v>
      </c>
      <c r="H9" s="9">
        <f t="shared" si="0"/>
        <v>12.495155183208608</v>
      </c>
      <c r="I9" s="58"/>
      <c r="J9" s="10"/>
    </row>
    <row r="10" spans="1:10" x14ac:dyDescent="0.2">
      <c r="A10" s="19" t="s">
        <v>62</v>
      </c>
      <c r="B10" s="20" t="s">
        <v>63</v>
      </c>
      <c r="C10" s="14">
        <v>1585</v>
      </c>
      <c r="D10" s="14">
        <v>860</v>
      </c>
      <c r="E10" s="14">
        <v>512</v>
      </c>
      <c r="F10" s="14">
        <v>98.566666666666663</v>
      </c>
      <c r="G10" s="16">
        <v>18000</v>
      </c>
      <c r="H10" s="21">
        <f t="shared" si="0"/>
        <v>6.6120568856026942</v>
      </c>
      <c r="I10" s="57"/>
      <c r="J10" s="10"/>
    </row>
    <row r="11" spans="1:10" x14ac:dyDescent="0.2">
      <c r="A11" s="6" t="s">
        <v>64</v>
      </c>
      <c r="B11" s="7" t="s">
        <v>65</v>
      </c>
      <c r="C11" s="8">
        <v>856</v>
      </c>
      <c r="D11" s="8">
        <v>766</v>
      </c>
      <c r="E11" s="8">
        <v>403</v>
      </c>
      <c r="F11" s="8">
        <v>67.5</v>
      </c>
      <c r="G11" s="18">
        <v>20000</v>
      </c>
      <c r="H11" s="9">
        <f t="shared" si="0"/>
        <v>4.5280403088757035</v>
      </c>
      <c r="I11" s="58"/>
      <c r="J11" s="10"/>
    </row>
    <row r="12" spans="1:10" x14ac:dyDescent="0.2">
      <c r="A12" s="19" t="s">
        <v>66</v>
      </c>
      <c r="B12" s="20" t="s">
        <v>67</v>
      </c>
      <c r="C12" s="14">
        <v>6002</v>
      </c>
      <c r="D12" s="14">
        <v>3643</v>
      </c>
      <c r="E12" s="14">
        <v>2423</v>
      </c>
      <c r="F12" s="14">
        <v>402.26666666666665</v>
      </c>
      <c r="G12" s="16">
        <v>19000</v>
      </c>
      <c r="H12" s="21">
        <f t="shared" si="0"/>
        <v>26.984884171610858</v>
      </c>
      <c r="I12" s="57"/>
      <c r="J12" s="10"/>
    </row>
    <row r="13" spans="1:10" x14ac:dyDescent="0.2">
      <c r="A13" s="6" t="s">
        <v>68</v>
      </c>
      <c r="B13" s="7" t="s">
        <v>69</v>
      </c>
      <c r="C13" s="8">
        <v>3</v>
      </c>
      <c r="D13" s="8">
        <v>0</v>
      </c>
      <c r="E13" s="8">
        <v>0</v>
      </c>
      <c r="F13" s="8">
        <f>(C13+D13+E13)/30</f>
        <v>0.1</v>
      </c>
      <c r="G13" s="9"/>
      <c r="H13" s="9">
        <f t="shared" si="0"/>
        <v>6.7082078650010429E-3</v>
      </c>
      <c r="I13" s="58"/>
      <c r="J13" s="10"/>
    </row>
    <row r="14" spans="1:10" x14ac:dyDescent="0.2">
      <c r="A14" s="19" t="s">
        <v>70</v>
      </c>
      <c r="B14" s="20" t="s">
        <v>71</v>
      </c>
      <c r="C14" s="14">
        <v>1</v>
      </c>
      <c r="D14" s="14">
        <v>0</v>
      </c>
      <c r="E14" s="14">
        <v>0</v>
      </c>
      <c r="F14" s="14">
        <f t="shared" ref="F14:F16" si="1">(C14+D14+E14)/30</f>
        <v>3.3333333333333333E-2</v>
      </c>
      <c r="G14" s="21"/>
      <c r="H14" s="21">
        <f t="shared" si="0"/>
        <v>2.2360692883336805E-3</v>
      </c>
      <c r="I14" s="57"/>
      <c r="J14" s="10"/>
    </row>
    <row r="15" spans="1:10" x14ac:dyDescent="0.2">
      <c r="A15" s="6" t="s">
        <v>72</v>
      </c>
      <c r="B15" s="7" t="s">
        <v>73</v>
      </c>
      <c r="C15" s="8">
        <v>55</v>
      </c>
      <c r="D15" s="8">
        <v>18</v>
      </c>
      <c r="E15" s="8">
        <v>13</v>
      </c>
      <c r="F15" s="8">
        <f t="shared" si="1"/>
        <v>2.8666666666666667</v>
      </c>
      <c r="G15" s="9"/>
      <c r="H15" s="9">
        <f t="shared" si="0"/>
        <v>0.19230195879669654</v>
      </c>
      <c r="I15" s="58"/>
      <c r="J15" s="10"/>
    </row>
    <row r="16" spans="1:10" x14ac:dyDescent="0.2">
      <c r="A16" s="19" t="s">
        <v>74</v>
      </c>
      <c r="B16" s="20" t="s">
        <v>75</v>
      </c>
      <c r="C16" s="14">
        <v>1</v>
      </c>
      <c r="D16" s="14">
        <v>1</v>
      </c>
      <c r="E16" s="14"/>
      <c r="F16" s="14">
        <f t="shared" si="1"/>
        <v>6.6666666666666666E-2</v>
      </c>
      <c r="G16" s="21"/>
      <c r="H16" s="21">
        <f t="shared" si="0"/>
        <v>4.4721385766673611E-3</v>
      </c>
      <c r="I16" s="57"/>
      <c r="J16" s="10"/>
    </row>
    <row r="17" spans="1:14" x14ac:dyDescent="0.2">
      <c r="A17" s="22" t="s">
        <v>32</v>
      </c>
      <c r="B17" s="23"/>
      <c r="C17" s="23"/>
      <c r="D17" s="23"/>
      <c r="E17" s="23"/>
      <c r="F17" s="30">
        <f>SUM(F7:F16)</f>
        <v>4472.1333333333341</v>
      </c>
      <c r="G17" s="23"/>
      <c r="H17" s="30">
        <f>SUM(H7:H16)</f>
        <v>299.99999999999994</v>
      </c>
      <c r="J17" s="30"/>
    </row>
    <row r="18" spans="1:14" x14ac:dyDescent="0.2">
      <c r="F18" s="11"/>
      <c r="N18" s="11"/>
    </row>
    <row r="19" spans="1:14" ht="29" x14ac:dyDescent="0.35">
      <c r="A19" s="66" t="s">
        <v>33</v>
      </c>
      <c r="B19" s="66"/>
      <c r="C19" s="66"/>
      <c r="D19" s="66"/>
      <c r="E19" s="66"/>
      <c r="F19" s="66"/>
      <c r="G19" s="66"/>
      <c r="H19" s="66"/>
      <c r="I19" s="66"/>
      <c r="N19" s="11"/>
    </row>
    <row r="20" spans="1:14" ht="51" x14ac:dyDescent="0.2">
      <c r="A20" s="1" t="s">
        <v>1</v>
      </c>
      <c r="B20" s="2" t="s">
        <v>2</v>
      </c>
      <c r="C20" s="3" t="s">
        <v>3</v>
      </c>
      <c r="D20" s="3" t="s">
        <v>4</v>
      </c>
      <c r="E20" s="3" t="s">
        <v>5</v>
      </c>
      <c r="F20" s="4" t="s">
        <v>34</v>
      </c>
      <c r="G20" s="4" t="s">
        <v>35</v>
      </c>
      <c r="H20" s="4" t="s">
        <v>36</v>
      </c>
      <c r="I20" s="4" t="s">
        <v>37</v>
      </c>
      <c r="J20" s="11"/>
    </row>
    <row r="21" spans="1:14" x14ac:dyDescent="0.2">
      <c r="A21" s="6" t="s">
        <v>57</v>
      </c>
      <c r="B21" s="7" t="s">
        <v>58</v>
      </c>
      <c r="C21" s="8">
        <v>56412</v>
      </c>
      <c r="D21" s="8">
        <v>32721</v>
      </c>
      <c r="E21" s="8">
        <v>15329</v>
      </c>
      <c r="F21" s="8">
        <v>3482.0666666666666</v>
      </c>
      <c r="G21" s="18">
        <v>1700</v>
      </c>
      <c r="H21" s="9">
        <f t="shared" ref="H21:H30" si="2">F21/$F$31*$B$51</f>
        <v>233.58426999791294</v>
      </c>
      <c r="I21" s="58"/>
      <c r="J21" s="11"/>
    </row>
    <row r="22" spans="1:14" x14ac:dyDescent="0.2">
      <c r="A22" s="19" t="s">
        <v>59</v>
      </c>
      <c r="B22" s="20" t="s">
        <v>60</v>
      </c>
      <c r="C22" s="14">
        <v>3861</v>
      </c>
      <c r="D22" s="14">
        <v>2158</v>
      </c>
      <c r="E22" s="14">
        <v>953</v>
      </c>
      <c r="F22" s="14">
        <v>232.4</v>
      </c>
      <c r="G22" s="16">
        <v>1700</v>
      </c>
      <c r="H22" s="21">
        <f t="shared" si="2"/>
        <v>15.589875078262423</v>
      </c>
      <c r="I22" s="57"/>
      <c r="J22" s="11"/>
    </row>
    <row r="23" spans="1:14" x14ac:dyDescent="0.2">
      <c r="A23" s="6" t="s">
        <v>59</v>
      </c>
      <c r="B23" s="7" t="s">
        <v>61</v>
      </c>
      <c r="C23" s="8">
        <v>2783</v>
      </c>
      <c r="D23" s="8">
        <v>1967</v>
      </c>
      <c r="E23" s="8">
        <v>838</v>
      </c>
      <c r="F23" s="8">
        <v>186.26666666666668</v>
      </c>
      <c r="G23" s="18">
        <v>1700</v>
      </c>
      <c r="H23" s="9">
        <f t="shared" si="2"/>
        <v>12.495155183208608</v>
      </c>
      <c r="I23" s="58"/>
      <c r="J23" s="11"/>
    </row>
    <row r="24" spans="1:14" x14ac:dyDescent="0.2">
      <c r="A24" s="19" t="s">
        <v>62</v>
      </c>
      <c r="B24" s="20" t="s">
        <v>63</v>
      </c>
      <c r="C24" s="14">
        <v>1585</v>
      </c>
      <c r="D24" s="14">
        <v>860</v>
      </c>
      <c r="E24" s="14">
        <v>512</v>
      </c>
      <c r="F24" s="14">
        <v>98.566666666666663</v>
      </c>
      <c r="G24" s="16">
        <v>1700</v>
      </c>
      <c r="H24" s="21">
        <f t="shared" si="2"/>
        <v>6.6120568856026942</v>
      </c>
      <c r="I24" s="57"/>
      <c r="J24" s="11"/>
    </row>
    <row r="25" spans="1:14" x14ac:dyDescent="0.2">
      <c r="A25" s="6" t="s">
        <v>64</v>
      </c>
      <c r="B25" s="7" t="s">
        <v>65</v>
      </c>
      <c r="C25" s="8">
        <v>856</v>
      </c>
      <c r="D25" s="8">
        <v>766</v>
      </c>
      <c r="E25" s="8">
        <v>403</v>
      </c>
      <c r="F25" s="8">
        <v>67.5</v>
      </c>
      <c r="G25" s="18">
        <v>1700</v>
      </c>
      <c r="H25" s="9">
        <f t="shared" si="2"/>
        <v>4.5280403088757035</v>
      </c>
      <c r="I25" s="58"/>
      <c r="J25" s="11"/>
    </row>
    <row r="26" spans="1:14" x14ac:dyDescent="0.2">
      <c r="A26" s="19" t="s">
        <v>66</v>
      </c>
      <c r="B26" s="20" t="s">
        <v>67</v>
      </c>
      <c r="C26" s="14">
        <v>6002</v>
      </c>
      <c r="D26" s="14">
        <v>3643</v>
      </c>
      <c r="E26" s="14">
        <v>2423</v>
      </c>
      <c r="F26" s="14">
        <v>402.26666666666665</v>
      </c>
      <c r="G26" s="16">
        <v>1900</v>
      </c>
      <c r="H26" s="21">
        <f t="shared" si="2"/>
        <v>26.984884171610858</v>
      </c>
      <c r="I26" s="57"/>
      <c r="J26" s="11"/>
    </row>
    <row r="27" spans="1:14" x14ac:dyDescent="0.2">
      <c r="A27" s="6" t="s">
        <v>68</v>
      </c>
      <c r="B27" s="7" t="s">
        <v>69</v>
      </c>
      <c r="C27" s="8">
        <v>3</v>
      </c>
      <c r="D27" s="8">
        <v>0</v>
      </c>
      <c r="E27" s="8">
        <v>0</v>
      </c>
      <c r="F27" s="8">
        <f>(C27+D27+E27)/30</f>
        <v>0.1</v>
      </c>
      <c r="G27" s="9"/>
      <c r="H27" s="9">
        <f t="shared" si="2"/>
        <v>6.7082078650010429E-3</v>
      </c>
      <c r="I27" s="58"/>
      <c r="J27" s="11"/>
    </row>
    <row r="28" spans="1:14" x14ac:dyDescent="0.2">
      <c r="A28" s="19" t="s">
        <v>70</v>
      </c>
      <c r="B28" s="20" t="s">
        <v>71</v>
      </c>
      <c r="C28" s="14">
        <v>1</v>
      </c>
      <c r="D28" s="14">
        <v>0</v>
      </c>
      <c r="E28" s="14">
        <v>0</v>
      </c>
      <c r="F28" s="14">
        <f t="shared" ref="F28:F30" si="3">(C28+D28+E28)/30</f>
        <v>3.3333333333333333E-2</v>
      </c>
      <c r="G28" s="21"/>
      <c r="H28" s="21">
        <f t="shared" si="2"/>
        <v>2.2360692883336805E-3</v>
      </c>
      <c r="I28" s="57"/>
      <c r="J28" s="11"/>
    </row>
    <row r="29" spans="1:14" x14ac:dyDescent="0.2">
      <c r="A29" s="6" t="s">
        <v>72</v>
      </c>
      <c r="B29" s="7" t="s">
        <v>73</v>
      </c>
      <c r="C29" s="8">
        <v>55</v>
      </c>
      <c r="D29" s="8">
        <v>18</v>
      </c>
      <c r="E29" s="8">
        <v>13</v>
      </c>
      <c r="F29" s="8">
        <f t="shared" si="3"/>
        <v>2.8666666666666667</v>
      </c>
      <c r="G29" s="9"/>
      <c r="H29" s="9">
        <f t="shared" si="2"/>
        <v>0.19230195879669654</v>
      </c>
      <c r="I29" s="58"/>
      <c r="J29" s="11"/>
    </row>
    <row r="30" spans="1:14" x14ac:dyDescent="0.2">
      <c r="A30" s="19" t="s">
        <v>74</v>
      </c>
      <c r="B30" s="20" t="s">
        <v>75</v>
      </c>
      <c r="C30" s="14">
        <v>1</v>
      </c>
      <c r="D30" s="14">
        <v>1</v>
      </c>
      <c r="E30" s="14"/>
      <c r="F30" s="14">
        <f t="shared" si="3"/>
        <v>6.6666666666666666E-2</v>
      </c>
      <c r="G30" s="21"/>
      <c r="H30" s="21">
        <f t="shared" si="2"/>
        <v>4.4721385766673611E-3</v>
      </c>
      <c r="I30" s="57"/>
      <c r="J30" s="11"/>
    </row>
    <row r="31" spans="1:14" x14ac:dyDescent="0.2">
      <c r="A31" s="22" t="s">
        <v>32</v>
      </c>
      <c r="B31" s="23"/>
      <c r="C31" s="23"/>
      <c r="D31" s="23"/>
      <c r="E31" s="23"/>
      <c r="F31" s="30">
        <f>SUM(F21:F30)</f>
        <v>4472.1333333333341</v>
      </c>
      <c r="G31" s="23"/>
      <c r="H31" s="25">
        <f>SUM(H21:H30)</f>
        <v>299.99999999999994</v>
      </c>
      <c r="I31" s="23"/>
      <c r="J31" s="30"/>
    </row>
    <row r="32" spans="1:14" x14ac:dyDescent="0.2">
      <c r="F32" s="11"/>
      <c r="H32" s="11"/>
      <c r="J32" s="11"/>
    </row>
    <row r="33" spans="1:14" x14ac:dyDescent="0.2">
      <c r="F33" s="11"/>
      <c r="N33" s="11"/>
    </row>
    <row r="34" spans="1:14" ht="29" x14ac:dyDescent="0.35">
      <c r="A34" s="66" t="s">
        <v>38</v>
      </c>
      <c r="B34" s="66"/>
      <c r="C34" s="66"/>
      <c r="D34" s="66"/>
      <c r="E34" s="66"/>
      <c r="F34" s="66"/>
      <c r="G34" s="66"/>
      <c r="H34" s="66"/>
      <c r="I34" s="66"/>
      <c r="N34" s="11"/>
    </row>
    <row r="35" spans="1:14" ht="68" x14ac:dyDescent="0.2">
      <c r="A35" s="1" t="s">
        <v>1</v>
      </c>
      <c r="B35" s="2" t="s">
        <v>2</v>
      </c>
      <c r="C35" s="3" t="s">
        <v>3</v>
      </c>
      <c r="D35" s="3" t="s">
        <v>4</v>
      </c>
      <c r="E35" s="3" t="s">
        <v>5</v>
      </c>
      <c r="F35" s="4" t="s">
        <v>34</v>
      </c>
      <c r="G35" s="4" t="s">
        <v>39</v>
      </c>
      <c r="H35" s="4" t="s">
        <v>40</v>
      </c>
      <c r="I35" s="4" t="s">
        <v>41</v>
      </c>
      <c r="J35" s="11"/>
    </row>
    <row r="36" spans="1:14" x14ac:dyDescent="0.2">
      <c r="A36" s="6" t="s">
        <v>57</v>
      </c>
      <c r="B36" s="7" t="s">
        <v>58</v>
      </c>
      <c r="C36" s="8">
        <v>56412</v>
      </c>
      <c r="D36" s="8">
        <v>32721</v>
      </c>
      <c r="E36" s="8">
        <v>15329</v>
      </c>
      <c r="F36" s="8">
        <v>3482.0666666666666</v>
      </c>
      <c r="G36" s="29" t="s">
        <v>76</v>
      </c>
      <c r="H36" s="29"/>
      <c r="I36" s="60"/>
      <c r="J36" s="11"/>
    </row>
    <row r="37" spans="1:14" x14ac:dyDescent="0.2">
      <c r="A37" s="19" t="s">
        <v>59</v>
      </c>
      <c r="B37" s="20" t="s">
        <v>60</v>
      </c>
      <c r="C37" s="14">
        <v>3861</v>
      </c>
      <c r="D37" s="14">
        <v>2158</v>
      </c>
      <c r="E37" s="14">
        <v>953</v>
      </c>
      <c r="F37" s="14">
        <v>232.4</v>
      </c>
      <c r="G37" s="28" t="s">
        <v>76</v>
      </c>
      <c r="H37" s="28"/>
      <c r="I37" s="59"/>
      <c r="J37" s="11"/>
    </row>
    <row r="38" spans="1:14" x14ac:dyDescent="0.2">
      <c r="A38" s="6" t="s">
        <v>59</v>
      </c>
      <c r="B38" s="7" t="s">
        <v>61</v>
      </c>
      <c r="C38" s="8">
        <v>2783</v>
      </c>
      <c r="D38" s="8">
        <v>1967</v>
      </c>
      <c r="E38" s="8">
        <v>838</v>
      </c>
      <c r="F38" s="8">
        <v>186.26666666666668</v>
      </c>
      <c r="G38" s="29" t="s">
        <v>76</v>
      </c>
      <c r="H38" s="29"/>
      <c r="I38" s="60"/>
      <c r="J38" s="11"/>
    </row>
    <row r="39" spans="1:14" x14ac:dyDescent="0.2">
      <c r="A39" s="19" t="s">
        <v>62</v>
      </c>
      <c r="B39" s="20" t="s">
        <v>63</v>
      </c>
      <c r="C39" s="14">
        <v>1585</v>
      </c>
      <c r="D39" s="14">
        <v>860</v>
      </c>
      <c r="E39" s="14">
        <v>512</v>
      </c>
      <c r="F39" s="14">
        <v>98.566666666666663</v>
      </c>
      <c r="G39" s="28">
        <v>23000</v>
      </c>
      <c r="H39" s="28">
        <v>100</v>
      </c>
      <c r="I39" s="59"/>
      <c r="J39" s="11"/>
    </row>
    <row r="40" spans="1:14" x14ac:dyDescent="0.2">
      <c r="A40" s="6" t="s">
        <v>64</v>
      </c>
      <c r="B40" s="7" t="s">
        <v>65</v>
      </c>
      <c r="C40" s="8">
        <v>856</v>
      </c>
      <c r="D40" s="8">
        <v>766</v>
      </c>
      <c r="E40" s="8">
        <v>403</v>
      </c>
      <c r="F40" s="8">
        <v>67.5</v>
      </c>
      <c r="G40" s="29" t="s">
        <v>76</v>
      </c>
      <c r="H40" s="29"/>
      <c r="I40" s="60"/>
      <c r="J40" s="11"/>
    </row>
    <row r="41" spans="1:14" x14ac:dyDescent="0.2">
      <c r="A41" s="19" t="s">
        <v>66</v>
      </c>
      <c r="B41" s="20" t="s">
        <v>67</v>
      </c>
      <c r="C41" s="14">
        <v>6002</v>
      </c>
      <c r="D41" s="14">
        <v>3643</v>
      </c>
      <c r="E41" s="14">
        <v>2423</v>
      </c>
      <c r="F41" s="14">
        <v>402.26666666666665</v>
      </c>
      <c r="G41" s="28" t="s">
        <v>76</v>
      </c>
      <c r="H41" s="28"/>
      <c r="I41" s="59"/>
      <c r="J41" s="11"/>
    </row>
    <row r="42" spans="1:14" x14ac:dyDescent="0.2">
      <c r="A42" s="6" t="s">
        <v>68</v>
      </c>
      <c r="B42" s="7" t="s">
        <v>69</v>
      </c>
      <c r="C42" s="8">
        <v>3</v>
      </c>
      <c r="D42" s="8">
        <v>0</v>
      </c>
      <c r="E42" s="8">
        <v>0</v>
      </c>
      <c r="F42" s="8">
        <f>(C42+D42+E42)/30</f>
        <v>0.1</v>
      </c>
      <c r="G42" s="18" t="s">
        <v>76</v>
      </c>
      <c r="H42" s="9"/>
      <c r="I42" s="58"/>
      <c r="J42" s="11"/>
    </row>
    <row r="43" spans="1:14" x14ac:dyDescent="0.2">
      <c r="A43" s="19" t="s">
        <v>70</v>
      </c>
      <c r="B43" s="20" t="s">
        <v>71</v>
      </c>
      <c r="C43" s="14">
        <v>1</v>
      </c>
      <c r="D43" s="14">
        <v>0</v>
      </c>
      <c r="E43" s="14">
        <v>0</v>
      </c>
      <c r="F43" s="14">
        <f t="shared" ref="F43:F45" si="4">(C43+D43+E43)/30</f>
        <v>3.3333333333333333E-2</v>
      </c>
      <c r="G43" s="28" t="s">
        <v>76</v>
      </c>
      <c r="H43" s="21"/>
      <c r="I43" s="57"/>
      <c r="J43" s="11"/>
    </row>
    <row r="44" spans="1:14" x14ac:dyDescent="0.2">
      <c r="A44" s="6" t="s">
        <v>72</v>
      </c>
      <c r="B44" s="7" t="s">
        <v>73</v>
      </c>
      <c r="C44" s="8">
        <v>55</v>
      </c>
      <c r="D44" s="8">
        <v>18</v>
      </c>
      <c r="E44" s="8">
        <v>13</v>
      </c>
      <c r="F44" s="8">
        <f t="shared" si="4"/>
        <v>2.8666666666666667</v>
      </c>
      <c r="G44" s="18" t="s">
        <v>76</v>
      </c>
      <c r="H44" s="9"/>
      <c r="I44" s="58"/>
      <c r="J44" s="11"/>
    </row>
    <row r="45" spans="1:14" x14ac:dyDescent="0.2">
      <c r="A45" s="19" t="s">
        <v>74</v>
      </c>
      <c r="B45" s="20" t="s">
        <v>75</v>
      </c>
      <c r="C45" s="14">
        <v>1</v>
      </c>
      <c r="D45" s="14">
        <v>1</v>
      </c>
      <c r="E45" s="14"/>
      <c r="F45" s="14">
        <f t="shared" si="4"/>
        <v>6.6666666666666666E-2</v>
      </c>
      <c r="G45" s="61" t="s">
        <v>76</v>
      </c>
      <c r="H45" s="62"/>
      <c r="I45" s="63"/>
      <c r="J45" s="11"/>
    </row>
    <row r="46" spans="1:14" x14ac:dyDescent="0.2">
      <c r="A46" s="22" t="s">
        <v>32</v>
      </c>
      <c r="B46" s="23"/>
      <c r="C46" s="23"/>
      <c r="D46" s="23"/>
      <c r="E46" s="23"/>
      <c r="F46" s="30">
        <f>SUM(F36:F41)</f>
        <v>4469.0666666666666</v>
      </c>
      <c r="H46" s="30">
        <f>SUM(H36:H41)</f>
        <v>100</v>
      </c>
      <c r="J46" s="11"/>
    </row>
    <row r="47" spans="1:14" x14ac:dyDescent="0.2">
      <c r="F47" s="11"/>
      <c r="N47" s="11"/>
    </row>
    <row r="48" spans="1:14" x14ac:dyDescent="0.2">
      <c r="F48" s="11"/>
      <c r="N48" s="11"/>
    </row>
    <row r="49" spans="1:13" x14ac:dyDescent="0.2">
      <c r="A49" s="37" t="s">
        <v>43</v>
      </c>
      <c r="B49" t="s">
        <v>77</v>
      </c>
      <c r="J49" s="11"/>
      <c r="M49" s="11"/>
    </row>
    <row r="50" spans="1:13" ht="34" x14ac:dyDescent="0.2">
      <c r="A50" s="4" t="s">
        <v>45</v>
      </c>
      <c r="B50">
        <v>300</v>
      </c>
      <c r="J50" s="11"/>
      <c r="M50" s="11"/>
    </row>
    <row r="51" spans="1:13" ht="17" x14ac:dyDescent="0.2">
      <c r="A51" s="4" t="s">
        <v>46</v>
      </c>
      <c r="B51">
        <v>300</v>
      </c>
      <c r="J51" s="11"/>
      <c r="M51" s="11"/>
    </row>
    <row r="52" spans="1:13" ht="17" x14ac:dyDescent="0.2">
      <c r="A52" s="5" t="s">
        <v>47</v>
      </c>
      <c r="B52">
        <v>100</v>
      </c>
      <c r="J52" s="11"/>
      <c r="M52" s="11"/>
    </row>
    <row r="53" spans="1:13" x14ac:dyDescent="0.2">
      <c r="A53" s="52" t="s">
        <v>32</v>
      </c>
      <c r="B53" s="53">
        <f>SUBTOTAL(109,B50:B52)</f>
        <v>700</v>
      </c>
      <c r="C53" s="53"/>
      <c r="D53" s="53"/>
      <c r="E53" s="53"/>
      <c r="F53" s="53"/>
      <c r="G53" s="53"/>
      <c r="H53" s="53"/>
      <c r="I53" s="53"/>
      <c r="J53" s="53"/>
    </row>
    <row r="54" spans="1:13" x14ac:dyDescent="0.2">
      <c r="A54" s="53"/>
      <c r="B54" s="53"/>
      <c r="C54" s="53"/>
      <c r="D54" s="53"/>
      <c r="E54" s="53"/>
      <c r="F54" s="53"/>
      <c r="G54" s="53"/>
      <c r="H54" s="53"/>
      <c r="I54" s="53"/>
      <c r="J54" s="53"/>
    </row>
    <row r="55" spans="1:13" x14ac:dyDescent="0.2">
      <c r="A55" s="53"/>
      <c r="B55" s="53"/>
      <c r="C55" s="53"/>
      <c r="D55" s="53"/>
      <c r="E55" s="53"/>
      <c r="F55" s="53"/>
      <c r="G55" s="53"/>
      <c r="H55" s="53"/>
      <c r="I55" s="53"/>
      <c r="J55" s="53"/>
    </row>
    <row r="56" spans="1:13" x14ac:dyDescent="0.2">
      <c r="A56" s="54" t="s">
        <v>48</v>
      </c>
      <c r="B56" s="53"/>
      <c r="C56" s="53"/>
      <c r="D56" s="53"/>
      <c r="E56" s="53"/>
      <c r="F56" s="53"/>
      <c r="G56" s="53"/>
      <c r="H56" s="53"/>
      <c r="I56" s="53"/>
      <c r="J56" s="53"/>
    </row>
    <row r="57" spans="1:13" x14ac:dyDescent="0.2">
      <c r="A57" s="51" t="s">
        <v>49</v>
      </c>
      <c r="B57" s="53"/>
      <c r="C57" s="53"/>
      <c r="D57" s="53"/>
      <c r="E57" s="53"/>
      <c r="F57" s="53"/>
      <c r="G57" s="53"/>
      <c r="H57" s="53"/>
      <c r="I57" s="53"/>
      <c r="J57" s="53"/>
    </row>
    <row r="58" spans="1:13" x14ac:dyDescent="0.2">
      <c r="A58" s="67" t="s">
        <v>50</v>
      </c>
      <c r="B58" s="67"/>
      <c r="C58" s="67"/>
      <c r="D58" s="67"/>
      <c r="E58" s="67"/>
      <c r="F58" s="67"/>
      <c r="G58" s="67"/>
      <c r="H58" s="67"/>
      <c r="I58" s="67"/>
      <c r="J58" s="53"/>
    </row>
    <row r="59" spans="1:13" x14ac:dyDescent="0.2">
      <c r="A59" s="67"/>
      <c r="B59" s="67"/>
      <c r="C59" s="67"/>
      <c r="D59" s="67"/>
      <c r="E59" s="67"/>
      <c r="F59" s="67"/>
      <c r="G59" s="67"/>
      <c r="H59" s="67"/>
      <c r="I59" s="67"/>
      <c r="J59" s="53"/>
    </row>
    <row r="60" spans="1:13" x14ac:dyDescent="0.2">
      <c r="A60" s="67"/>
      <c r="B60" s="67"/>
      <c r="C60" s="67"/>
      <c r="D60" s="67"/>
      <c r="E60" s="67"/>
      <c r="F60" s="67"/>
      <c r="G60" s="67"/>
      <c r="H60" s="67"/>
      <c r="I60" s="67"/>
      <c r="J60" s="53"/>
    </row>
    <row r="61" spans="1:13" x14ac:dyDescent="0.2">
      <c r="A61" s="53"/>
      <c r="B61" s="53"/>
      <c r="C61" s="53"/>
      <c r="D61" s="53"/>
      <c r="E61" s="53"/>
      <c r="F61" s="53"/>
      <c r="G61" s="53"/>
      <c r="H61" s="53"/>
      <c r="I61" s="53"/>
      <c r="J61" s="53"/>
    </row>
    <row r="62" spans="1:13" x14ac:dyDescent="0.2">
      <c r="A62" s="51" t="s">
        <v>51</v>
      </c>
      <c r="B62" s="53"/>
      <c r="C62" s="53"/>
      <c r="D62" s="53"/>
      <c r="E62" s="53"/>
      <c r="F62" s="53"/>
      <c r="G62" s="53"/>
      <c r="H62" s="53"/>
      <c r="I62" s="53"/>
      <c r="J62" s="53"/>
    </row>
    <row r="63" spans="1:13" x14ac:dyDescent="0.2">
      <c r="A63" s="67" t="s">
        <v>52</v>
      </c>
      <c r="B63" s="67"/>
      <c r="C63" s="67"/>
      <c r="D63" s="67"/>
      <c r="E63" s="67"/>
      <c r="F63" s="67"/>
      <c r="G63" s="67"/>
      <c r="H63" s="67"/>
      <c r="I63" s="67"/>
      <c r="J63" s="53"/>
    </row>
    <row r="64" spans="1:13" x14ac:dyDescent="0.2">
      <c r="A64" s="67"/>
      <c r="B64" s="67"/>
      <c r="C64" s="67"/>
      <c r="D64" s="67"/>
      <c r="E64" s="67"/>
      <c r="F64" s="67"/>
      <c r="G64" s="67"/>
      <c r="H64" s="67"/>
      <c r="I64" s="67"/>
      <c r="J64" s="53"/>
    </row>
    <row r="65" spans="1:10" x14ac:dyDescent="0.2">
      <c r="A65" s="53"/>
      <c r="B65" s="53"/>
      <c r="C65" s="53"/>
      <c r="D65" s="53"/>
      <c r="E65" s="53"/>
      <c r="F65" s="53"/>
      <c r="G65" s="53"/>
      <c r="H65" s="53"/>
      <c r="I65" s="53"/>
      <c r="J65" s="53"/>
    </row>
    <row r="66" spans="1:10" x14ac:dyDescent="0.2">
      <c r="A66" s="51" t="s">
        <v>53</v>
      </c>
      <c r="B66" s="53"/>
      <c r="C66" s="53"/>
      <c r="D66" s="53"/>
      <c r="E66" s="53"/>
      <c r="F66" s="53"/>
      <c r="G66" s="53"/>
      <c r="H66" s="53"/>
      <c r="I66" s="53"/>
      <c r="J66" s="53"/>
    </row>
    <row r="67" spans="1:10" x14ac:dyDescent="0.2">
      <c r="A67" s="53"/>
      <c r="B67" s="53"/>
      <c r="C67" s="53"/>
      <c r="D67" s="53"/>
      <c r="E67" s="53"/>
      <c r="F67" s="53"/>
      <c r="G67" s="53"/>
      <c r="H67" s="53"/>
      <c r="I67" s="53"/>
      <c r="J67" s="53"/>
    </row>
    <row r="68" spans="1:10" x14ac:dyDescent="0.2">
      <c r="A68" s="51" t="s">
        <v>54</v>
      </c>
      <c r="B68" s="53"/>
      <c r="C68" s="53"/>
      <c r="D68" s="53"/>
      <c r="E68" s="53"/>
      <c r="F68" s="53"/>
      <c r="G68" s="53"/>
      <c r="H68" s="53"/>
      <c r="I68" s="53"/>
      <c r="J68" s="53"/>
    </row>
    <row r="69" spans="1:10" x14ac:dyDescent="0.2">
      <c r="A69" s="53"/>
      <c r="B69" s="53"/>
      <c r="C69" s="53"/>
      <c r="D69" s="53"/>
      <c r="E69" s="53"/>
      <c r="F69" s="53"/>
      <c r="G69" s="53"/>
      <c r="H69" s="53"/>
      <c r="I69" s="53"/>
      <c r="J69" s="53"/>
    </row>
    <row r="70" spans="1:10" x14ac:dyDescent="0.2">
      <c r="A70" s="51" t="s">
        <v>55</v>
      </c>
      <c r="B70" s="53"/>
      <c r="C70" s="53"/>
      <c r="D70" s="53"/>
      <c r="E70" s="53"/>
      <c r="F70" s="53"/>
      <c r="G70" s="53"/>
      <c r="H70" s="53"/>
      <c r="I70" s="53"/>
      <c r="J70" s="53"/>
    </row>
    <row r="71" spans="1:10" x14ac:dyDescent="0.2">
      <c r="A71" s="53"/>
      <c r="B71" s="53"/>
      <c r="C71" s="53"/>
      <c r="D71" s="53"/>
      <c r="E71" s="53"/>
      <c r="F71" s="53"/>
      <c r="G71" s="53"/>
      <c r="H71" s="53"/>
      <c r="I71" s="53"/>
      <c r="J71" s="53"/>
    </row>
    <row r="72" spans="1:10" x14ac:dyDescent="0.2">
      <c r="A72" s="53" t="s">
        <v>56</v>
      </c>
      <c r="B72" s="53"/>
      <c r="C72" s="53"/>
      <c r="D72" s="53"/>
      <c r="E72" s="53"/>
      <c r="F72" s="53"/>
      <c r="G72" s="53"/>
      <c r="H72" s="53"/>
      <c r="I72" s="53"/>
      <c r="J72" s="53"/>
    </row>
    <row r="73" spans="1:10" x14ac:dyDescent="0.2"/>
    <row r="74" spans="1:10" x14ac:dyDescent="0.2"/>
  </sheetData>
  <sheetProtection algorithmName="SHA-512" hashValue="MVD5jJ2APvPqHn+BprilxU2EcUuzoyWS44ad0Mfe4SH8SCoU2Ex4XUjOKuo0NurVgXFFefW/D+NgAKwRsKyJmw==" saltValue="oN+W8KmBJREYdW0/n8bkCg==" spinCount="100000" sheet="1" objects="1" scenarios="1"/>
  <mergeCells count="6">
    <mergeCell ref="A63:I64"/>
    <mergeCell ref="A2:I2"/>
    <mergeCell ref="A5:I5"/>
    <mergeCell ref="A19:I19"/>
    <mergeCell ref="A34:I34"/>
    <mergeCell ref="A58:I60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A7767-8FDC-F342-87A0-B6D4FAB35978}">
  <dimension ref="A1:M84"/>
  <sheetViews>
    <sheetView showGridLines="0" tabSelected="1" topLeftCell="A43" zoomScale="180" zoomScaleNormal="180" workbookViewId="0">
      <selection activeCell="B62" sqref="B62"/>
    </sheetView>
  </sheetViews>
  <sheetFormatPr baseColWidth="10" defaultColWidth="0" defaultRowHeight="16" zeroHeight="1" x14ac:dyDescent="0.2"/>
  <cols>
    <col min="1" max="1" width="27.5" customWidth="1"/>
    <col min="2" max="2" width="18.5" bestFit="1" customWidth="1"/>
    <col min="3" max="5" width="10.83203125" customWidth="1"/>
    <col min="6" max="6" width="15.33203125" customWidth="1"/>
    <col min="7" max="7" width="17.1640625" customWidth="1"/>
    <col min="8" max="8" width="17" customWidth="1"/>
    <col min="9" max="9" width="18.6640625" customWidth="1"/>
    <col min="10" max="13" width="10.83203125" customWidth="1"/>
    <col min="14" max="16384" width="10.83203125" hidden="1"/>
  </cols>
  <sheetData>
    <row r="1" spans="1:9" x14ac:dyDescent="0.2"/>
    <row r="2" spans="1:9" ht="29" x14ac:dyDescent="0.35">
      <c r="A2" s="66" t="s">
        <v>106</v>
      </c>
      <c r="B2" s="66"/>
      <c r="C2" s="66"/>
      <c r="D2" s="66"/>
      <c r="E2" s="66"/>
      <c r="F2" s="66"/>
      <c r="G2" s="66"/>
      <c r="H2" s="66"/>
      <c r="I2" s="66"/>
    </row>
    <row r="3" spans="1:9" x14ac:dyDescent="0.2"/>
    <row r="4" spans="1:9" ht="29" x14ac:dyDescent="0.35">
      <c r="A4" s="66" t="s">
        <v>0</v>
      </c>
      <c r="B4" s="66"/>
      <c r="C4" s="66"/>
      <c r="D4" s="66"/>
      <c r="E4" s="66"/>
      <c r="F4" s="66"/>
      <c r="G4" s="66"/>
      <c r="H4" s="66"/>
      <c r="I4" s="66"/>
    </row>
    <row r="5" spans="1:9" ht="60" customHeight="1" x14ac:dyDescent="0.2">
      <c r="A5" s="1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4" t="s">
        <v>78</v>
      </c>
      <c r="G5" s="4" t="s">
        <v>7</v>
      </c>
      <c r="H5" s="4" t="s">
        <v>8</v>
      </c>
      <c r="I5" s="4" t="s">
        <v>9</v>
      </c>
    </row>
    <row r="6" spans="1:9" x14ac:dyDescent="0.2">
      <c r="A6" s="6" t="s">
        <v>79</v>
      </c>
      <c r="B6" s="7" t="s">
        <v>80</v>
      </c>
      <c r="C6" s="8">
        <v>14524</v>
      </c>
      <c r="D6" s="8">
        <v>7022</v>
      </c>
      <c r="E6" s="8">
        <v>5902</v>
      </c>
      <c r="F6" s="8">
        <f>(C6+D6+E6)/30</f>
        <v>914.93333333333328</v>
      </c>
      <c r="G6" s="47">
        <v>26500</v>
      </c>
      <c r="H6" s="9">
        <f t="shared" ref="H6:H19" si="0">F6/$F$20*$B$60</f>
        <v>67.964145991185049</v>
      </c>
      <c r="I6" s="18"/>
    </row>
    <row r="7" spans="1:9" x14ac:dyDescent="0.2">
      <c r="A7" s="19" t="s">
        <v>79</v>
      </c>
      <c r="B7" s="20" t="s">
        <v>81</v>
      </c>
      <c r="C7" s="40">
        <v>1007</v>
      </c>
      <c r="D7" s="40">
        <v>1048</v>
      </c>
      <c r="E7" s="40">
        <v>672</v>
      </c>
      <c r="F7" s="40">
        <f t="shared" ref="F7:F19" si="1">(C7+D7+E7)/30</f>
        <v>90.9</v>
      </c>
      <c r="G7" s="48">
        <v>18000</v>
      </c>
      <c r="H7" s="21">
        <f t="shared" si="0"/>
        <v>6.7523399197741787</v>
      </c>
      <c r="I7" s="16"/>
    </row>
    <row r="8" spans="1:9" x14ac:dyDescent="0.2">
      <c r="A8" s="6" t="s">
        <v>82</v>
      </c>
      <c r="B8" s="7" t="s">
        <v>83</v>
      </c>
      <c r="C8" s="8">
        <v>2525</v>
      </c>
      <c r="D8" s="8">
        <v>1082</v>
      </c>
      <c r="E8" s="8">
        <v>634</v>
      </c>
      <c r="F8" s="8">
        <f t="shared" si="1"/>
        <v>141.36666666666667</v>
      </c>
      <c r="G8" s="47">
        <v>18000</v>
      </c>
      <c r="H8" s="9">
        <f t="shared" si="0"/>
        <v>10.501163769623137</v>
      </c>
      <c r="I8" s="18"/>
    </row>
    <row r="9" spans="1:9" x14ac:dyDescent="0.2">
      <c r="A9" s="19" t="s">
        <v>84</v>
      </c>
      <c r="B9" s="20" t="s">
        <v>85</v>
      </c>
      <c r="C9" s="14">
        <v>1881</v>
      </c>
      <c r="D9" s="14">
        <v>1592</v>
      </c>
      <c r="E9" s="14">
        <v>1033</v>
      </c>
      <c r="F9" s="14">
        <f t="shared" si="1"/>
        <v>150.19999999999999</v>
      </c>
      <c r="G9" s="49">
        <v>18000</v>
      </c>
      <c r="H9" s="21">
        <f t="shared" si="0"/>
        <v>11.15733174862576</v>
      </c>
      <c r="I9" s="16"/>
    </row>
    <row r="10" spans="1:9" x14ac:dyDescent="0.2">
      <c r="A10" s="41" t="s">
        <v>86</v>
      </c>
      <c r="B10" s="42" t="s">
        <v>87</v>
      </c>
      <c r="C10" s="8">
        <v>4752</v>
      </c>
      <c r="D10" s="8">
        <v>2300</v>
      </c>
      <c r="E10" s="8">
        <v>985</v>
      </c>
      <c r="F10" s="8">
        <f t="shared" si="1"/>
        <v>267.89999999999998</v>
      </c>
      <c r="G10" s="47">
        <v>22000</v>
      </c>
      <c r="H10" s="9">
        <f t="shared" si="0"/>
        <v>19.900460555638087</v>
      </c>
      <c r="I10" s="18"/>
    </row>
    <row r="11" spans="1:9" x14ac:dyDescent="0.2">
      <c r="A11" s="19" t="s">
        <v>88</v>
      </c>
      <c r="B11" s="20" t="s">
        <v>89</v>
      </c>
      <c r="C11" s="14">
        <v>4379</v>
      </c>
      <c r="D11" s="14">
        <v>3527</v>
      </c>
      <c r="E11" s="14">
        <v>2073</v>
      </c>
      <c r="F11" s="14">
        <f t="shared" si="1"/>
        <v>332.63333333333333</v>
      </c>
      <c r="G11" s="49">
        <v>18000</v>
      </c>
      <c r="H11" s="21">
        <f t="shared" si="0"/>
        <v>24.709057594215817</v>
      </c>
      <c r="I11" s="16"/>
    </row>
    <row r="12" spans="1:9" x14ac:dyDescent="0.2">
      <c r="A12" s="6" t="s">
        <v>90</v>
      </c>
      <c r="B12" s="7" t="s">
        <v>91</v>
      </c>
      <c r="C12" s="8">
        <v>4329</v>
      </c>
      <c r="D12" s="8">
        <v>2054</v>
      </c>
      <c r="E12" s="8">
        <v>1701</v>
      </c>
      <c r="F12" s="8">
        <f t="shared" si="1"/>
        <v>269.46666666666664</v>
      </c>
      <c r="G12" s="47">
        <v>18000</v>
      </c>
      <c r="H12" s="9">
        <f t="shared" si="0"/>
        <v>20.01683751795176</v>
      </c>
      <c r="I12" s="18"/>
    </row>
    <row r="13" spans="1:9" x14ac:dyDescent="0.2">
      <c r="A13" s="19" t="s">
        <v>92</v>
      </c>
      <c r="B13" s="20" t="s">
        <v>93</v>
      </c>
      <c r="C13" s="14">
        <v>1277</v>
      </c>
      <c r="D13" s="14">
        <v>1017</v>
      </c>
      <c r="E13" s="14">
        <v>879</v>
      </c>
      <c r="F13" s="14">
        <f t="shared" si="1"/>
        <v>105.76666666666667</v>
      </c>
      <c r="G13" s="49">
        <v>18000</v>
      </c>
      <c r="H13" s="21">
        <f t="shared" si="0"/>
        <v>7.8566830089635014</v>
      </c>
      <c r="I13" s="16"/>
    </row>
    <row r="14" spans="1:9" x14ac:dyDescent="0.2">
      <c r="A14" s="6" t="s">
        <v>94</v>
      </c>
      <c r="B14" s="7" t="s">
        <v>95</v>
      </c>
      <c r="C14" s="8">
        <v>1969</v>
      </c>
      <c r="D14" s="8">
        <v>1545</v>
      </c>
      <c r="E14" s="8">
        <v>882</v>
      </c>
      <c r="F14" s="8">
        <f t="shared" si="1"/>
        <v>146.53333333333333</v>
      </c>
      <c r="G14" s="47">
        <v>18000</v>
      </c>
      <c r="H14" s="9">
        <f t="shared" si="0"/>
        <v>10.884960134700144</v>
      </c>
      <c r="I14" s="18"/>
    </row>
    <row r="15" spans="1:9" x14ac:dyDescent="0.2">
      <c r="A15" s="12" t="s">
        <v>96</v>
      </c>
      <c r="B15" s="13" t="s">
        <v>97</v>
      </c>
      <c r="C15" s="14">
        <v>5264</v>
      </c>
      <c r="D15" s="14">
        <v>3843</v>
      </c>
      <c r="E15" s="14">
        <v>2200</v>
      </c>
      <c r="F15" s="14">
        <f t="shared" si="1"/>
        <v>376.9</v>
      </c>
      <c r="G15" s="49">
        <v>19000</v>
      </c>
      <c r="H15" s="21">
        <f t="shared" si="0"/>
        <v>27.997325805972363</v>
      </c>
      <c r="I15" s="16"/>
    </row>
    <row r="16" spans="1:9" x14ac:dyDescent="0.2">
      <c r="A16" s="6" t="s">
        <v>98</v>
      </c>
      <c r="B16" s="7" t="s">
        <v>99</v>
      </c>
      <c r="C16" s="8">
        <v>17314</v>
      </c>
      <c r="D16" s="8">
        <v>10656</v>
      </c>
      <c r="E16" s="8">
        <v>5357</v>
      </c>
      <c r="F16" s="8">
        <f t="shared" si="1"/>
        <v>1110.9000000000001</v>
      </c>
      <c r="G16" s="47">
        <v>26500</v>
      </c>
      <c r="H16" s="9">
        <f t="shared" si="0"/>
        <v>82.521170702718777</v>
      </c>
      <c r="I16" s="18"/>
    </row>
    <row r="17" spans="1:9" x14ac:dyDescent="0.2">
      <c r="A17" s="19" t="s">
        <v>98</v>
      </c>
      <c r="B17" s="20" t="s">
        <v>100</v>
      </c>
      <c r="C17" s="40">
        <v>1591</v>
      </c>
      <c r="D17" s="40">
        <v>1407</v>
      </c>
      <c r="E17" s="40">
        <v>734</v>
      </c>
      <c r="F17" s="40">
        <f t="shared" si="1"/>
        <v>124.4</v>
      </c>
      <c r="G17" s="48">
        <v>18000</v>
      </c>
      <c r="H17" s="46">
        <f t="shared" si="0"/>
        <v>9.2408260288218678</v>
      </c>
      <c r="I17" s="55"/>
    </row>
    <row r="18" spans="1:9" x14ac:dyDescent="0.2">
      <c r="A18" s="6" t="s">
        <v>101</v>
      </c>
      <c r="B18" s="7" t="s">
        <v>102</v>
      </c>
      <c r="C18" s="8">
        <v>16</v>
      </c>
      <c r="D18" s="8">
        <v>5</v>
      </c>
      <c r="E18" s="8">
        <v>5</v>
      </c>
      <c r="F18" s="8">
        <f t="shared" si="1"/>
        <v>0.8666666666666667</v>
      </c>
      <c r="G18" s="47">
        <v>22000</v>
      </c>
      <c r="H18" s="9">
        <f t="shared" si="0"/>
        <v>6.4378745109691479E-2</v>
      </c>
      <c r="I18" s="18"/>
    </row>
    <row r="19" spans="1:9" x14ac:dyDescent="0.2">
      <c r="A19" s="19" t="s">
        <v>104</v>
      </c>
      <c r="B19" s="20" t="s">
        <v>105</v>
      </c>
      <c r="C19" s="40">
        <v>130</v>
      </c>
      <c r="D19" s="40">
        <v>28</v>
      </c>
      <c r="E19" s="40">
        <v>17</v>
      </c>
      <c r="F19" s="40">
        <f t="shared" si="1"/>
        <v>5.833333333333333</v>
      </c>
      <c r="G19" s="48">
        <v>22000</v>
      </c>
      <c r="H19" s="46">
        <f t="shared" si="0"/>
        <v>0.43331847669984641</v>
      </c>
    </row>
    <row r="20" spans="1:9" x14ac:dyDescent="0.2">
      <c r="A20" s="23" t="s">
        <v>32</v>
      </c>
      <c r="B20" s="23"/>
      <c r="C20" s="23"/>
      <c r="D20" s="23"/>
      <c r="E20" s="23"/>
      <c r="F20" s="30">
        <f>SUM(F6:F19)</f>
        <v>4038.6000000000004</v>
      </c>
      <c r="G20" s="43"/>
      <c r="H20" s="30">
        <f>SUM(H6:H19)</f>
        <v>300</v>
      </c>
      <c r="I20" s="23"/>
    </row>
    <row r="21" spans="1:9" x14ac:dyDescent="0.2">
      <c r="F21" s="11"/>
      <c r="G21" s="45"/>
      <c r="H21" s="44"/>
    </row>
    <row r="22" spans="1:9" ht="29" x14ac:dyDescent="0.35">
      <c r="A22" s="66" t="s">
        <v>33</v>
      </c>
      <c r="B22" s="66"/>
      <c r="C22" s="66"/>
      <c r="D22" s="66"/>
      <c r="E22" s="66"/>
      <c r="F22" s="66"/>
      <c r="G22" s="66"/>
      <c r="H22" s="66"/>
      <c r="I22" s="66"/>
    </row>
    <row r="23" spans="1:9" ht="51" x14ac:dyDescent="0.2">
      <c r="A23" s="1" t="s">
        <v>1</v>
      </c>
      <c r="B23" s="2" t="s">
        <v>2</v>
      </c>
      <c r="C23" s="3" t="s">
        <v>3</v>
      </c>
      <c r="D23" s="3" t="s">
        <v>4</v>
      </c>
      <c r="E23" s="3" t="s">
        <v>5</v>
      </c>
      <c r="F23" s="4" t="s">
        <v>78</v>
      </c>
      <c r="G23" s="4" t="s">
        <v>35</v>
      </c>
      <c r="H23" s="4" t="s">
        <v>36</v>
      </c>
      <c r="I23" s="4" t="s">
        <v>37</v>
      </c>
    </row>
    <row r="24" spans="1:9" x14ac:dyDescent="0.2">
      <c r="A24" s="6" t="s">
        <v>79</v>
      </c>
      <c r="B24" s="7" t="s">
        <v>80</v>
      </c>
      <c r="C24" s="8">
        <v>14524</v>
      </c>
      <c r="D24" s="8">
        <v>7022</v>
      </c>
      <c r="E24" s="8">
        <v>5902</v>
      </c>
      <c r="F24" s="8">
        <f>(C24+D24+E24)/30</f>
        <v>914.93333333333328</v>
      </c>
      <c r="G24" s="9">
        <v>1750</v>
      </c>
      <c r="H24" s="9">
        <f>F24/$F$38*$B$61</f>
        <v>67.964145991185049</v>
      </c>
      <c r="I24" s="29"/>
    </row>
    <row r="25" spans="1:9" x14ac:dyDescent="0.2">
      <c r="A25" s="19" t="s">
        <v>79</v>
      </c>
      <c r="B25" s="20" t="s">
        <v>81</v>
      </c>
      <c r="C25" s="40">
        <v>1007</v>
      </c>
      <c r="D25" s="40">
        <v>1048</v>
      </c>
      <c r="E25" s="40">
        <v>672</v>
      </c>
      <c r="F25" s="40">
        <f t="shared" ref="F25:F37" si="2">(C25+D25+E25)/30</f>
        <v>90.9</v>
      </c>
      <c r="G25" s="21">
        <v>1700</v>
      </c>
      <c r="H25" s="27">
        <f t="shared" ref="H25:H37" si="3">F25/$F$38*$B$61</f>
        <v>6.7523399197741787</v>
      </c>
      <c r="I25" s="28"/>
    </row>
    <row r="26" spans="1:9" x14ac:dyDescent="0.2">
      <c r="A26" s="6" t="s">
        <v>82</v>
      </c>
      <c r="B26" s="7" t="s">
        <v>83</v>
      </c>
      <c r="C26" s="8">
        <v>2525</v>
      </c>
      <c r="D26" s="8">
        <v>1082</v>
      </c>
      <c r="E26" s="8">
        <v>634</v>
      </c>
      <c r="F26" s="8">
        <f t="shared" si="2"/>
        <v>141.36666666666667</v>
      </c>
      <c r="G26" s="9">
        <v>1700</v>
      </c>
      <c r="H26" s="26">
        <f t="shared" si="3"/>
        <v>10.501163769623137</v>
      </c>
      <c r="I26" s="29"/>
    </row>
    <row r="27" spans="1:9" x14ac:dyDescent="0.2">
      <c r="A27" s="19" t="s">
        <v>84</v>
      </c>
      <c r="B27" s="20" t="s">
        <v>85</v>
      </c>
      <c r="C27" s="14">
        <v>1881</v>
      </c>
      <c r="D27" s="14">
        <v>1592</v>
      </c>
      <c r="E27" s="14">
        <v>1033</v>
      </c>
      <c r="F27" s="14">
        <f t="shared" si="2"/>
        <v>150.19999999999999</v>
      </c>
      <c r="G27" s="21">
        <v>1700</v>
      </c>
      <c r="H27" s="27">
        <f t="shared" si="3"/>
        <v>11.15733174862576</v>
      </c>
      <c r="I27" s="28"/>
    </row>
    <row r="28" spans="1:9" x14ac:dyDescent="0.2">
      <c r="A28" s="41" t="s">
        <v>86</v>
      </c>
      <c r="B28" s="42" t="s">
        <v>87</v>
      </c>
      <c r="C28" s="8">
        <v>4752</v>
      </c>
      <c r="D28" s="8">
        <v>2300</v>
      </c>
      <c r="E28" s="8">
        <v>985</v>
      </c>
      <c r="F28" s="8">
        <f t="shared" si="2"/>
        <v>267.89999999999998</v>
      </c>
      <c r="G28" s="9">
        <v>1700</v>
      </c>
      <c r="H28" s="26">
        <f t="shared" si="3"/>
        <v>19.900460555638087</v>
      </c>
      <c r="I28" s="29"/>
    </row>
    <row r="29" spans="1:9" x14ac:dyDescent="0.2">
      <c r="A29" s="19" t="s">
        <v>88</v>
      </c>
      <c r="B29" s="20" t="s">
        <v>89</v>
      </c>
      <c r="C29" s="14">
        <v>4379</v>
      </c>
      <c r="D29" s="14">
        <v>3527</v>
      </c>
      <c r="E29" s="14">
        <v>2073</v>
      </c>
      <c r="F29" s="14">
        <f t="shared" si="2"/>
        <v>332.63333333333333</v>
      </c>
      <c r="G29" s="21">
        <v>1700</v>
      </c>
      <c r="H29" s="27">
        <f t="shared" si="3"/>
        <v>24.709057594215817</v>
      </c>
      <c r="I29" s="28"/>
    </row>
    <row r="30" spans="1:9" x14ac:dyDescent="0.2">
      <c r="A30" s="6" t="s">
        <v>90</v>
      </c>
      <c r="B30" s="7" t="s">
        <v>91</v>
      </c>
      <c r="C30" s="8">
        <v>4329</v>
      </c>
      <c r="D30" s="8">
        <v>2054</v>
      </c>
      <c r="E30" s="8">
        <v>1701</v>
      </c>
      <c r="F30" s="8">
        <f t="shared" si="2"/>
        <v>269.46666666666664</v>
      </c>
      <c r="G30" s="9">
        <v>1700</v>
      </c>
      <c r="H30" s="26">
        <f t="shared" si="3"/>
        <v>20.01683751795176</v>
      </c>
      <c r="I30" s="29"/>
    </row>
    <row r="31" spans="1:9" x14ac:dyDescent="0.2">
      <c r="A31" s="19" t="s">
        <v>92</v>
      </c>
      <c r="B31" s="20" t="s">
        <v>93</v>
      </c>
      <c r="C31" s="14">
        <v>1277</v>
      </c>
      <c r="D31" s="14">
        <v>1017</v>
      </c>
      <c r="E31" s="14">
        <v>879</v>
      </c>
      <c r="F31" s="14">
        <f t="shared" si="2"/>
        <v>105.76666666666667</v>
      </c>
      <c r="G31" s="21">
        <v>1700</v>
      </c>
      <c r="H31" s="27">
        <f t="shared" si="3"/>
        <v>7.8566830089635014</v>
      </c>
      <c r="I31" s="28"/>
    </row>
    <row r="32" spans="1:9" x14ac:dyDescent="0.2">
      <c r="A32" s="6" t="s">
        <v>94</v>
      </c>
      <c r="B32" s="7" t="s">
        <v>95</v>
      </c>
      <c r="C32" s="8">
        <v>1969</v>
      </c>
      <c r="D32" s="8">
        <v>1545</v>
      </c>
      <c r="E32" s="8">
        <v>882</v>
      </c>
      <c r="F32" s="8">
        <f t="shared" si="2"/>
        <v>146.53333333333333</v>
      </c>
      <c r="G32" s="9">
        <v>1700</v>
      </c>
      <c r="H32" s="26">
        <f t="shared" si="3"/>
        <v>10.884960134700144</v>
      </c>
      <c r="I32" s="29"/>
    </row>
    <row r="33" spans="1:9" x14ac:dyDescent="0.2">
      <c r="A33" s="12" t="s">
        <v>96</v>
      </c>
      <c r="B33" s="13" t="s">
        <v>97</v>
      </c>
      <c r="C33" s="14">
        <v>5264</v>
      </c>
      <c r="D33" s="14">
        <v>3843</v>
      </c>
      <c r="E33" s="14">
        <v>2200</v>
      </c>
      <c r="F33" s="14">
        <f t="shared" si="2"/>
        <v>376.9</v>
      </c>
      <c r="G33" s="21">
        <v>1700</v>
      </c>
      <c r="H33" s="27">
        <f t="shared" si="3"/>
        <v>27.997325805972363</v>
      </c>
      <c r="I33" s="28"/>
    </row>
    <row r="34" spans="1:9" x14ac:dyDescent="0.2">
      <c r="A34" s="6" t="s">
        <v>98</v>
      </c>
      <c r="B34" s="7" t="s">
        <v>99</v>
      </c>
      <c r="C34" s="8">
        <v>17314</v>
      </c>
      <c r="D34" s="8">
        <v>10656</v>
      </c>
      <c r="E34" s="8">
        <v>5357</v>
      </c>
      <c r="F34" s="8">
        <f t="shared" si="2"/>
        <v>1110.9000000000001</v>
      </c>
      <c r="G34" s="9">
        <v>1700</v>
      </c>
      <c r="H34" s="26">
        <f t="shared" si="3"/>
        <v>82.521170702718777</v>
      </c>
      <c r="I34" s="29"/>
    </row>
    <row r="35" spans="1:9" x14ac:dyDescent="0.2">
      <c r="A35" s="19" t="s">
        <v>98</v>
      </c>
      <c r="B35" s="20" t="s">
        <v>100</v>
      </c>
      <c r="C35" s="40">
        <v>1591</v>
      </c>
      <c r="D35" s="40">
        <v>1407</v>
      </c>
      <c r="E35" s="40">
        <v>734</v>
      </c>
      <c r="F35" s="40">
        <f t="shared" si="2"/>
        <v>124.4</v>
      </c>
      <c r="G35" s="21">
        <v>1700</v>
      </c>
      <c r="H35" s="46">
        <f t="shared" si="3"/>
        <v>9.2408260288218678</v>
      </c>
      <c r="I35" s="55"/>
    </row>
    <row r="36" spans="1:9" x14ac:dyDescent="0.2">
      <c r="A36" s="6" t="s">
        <v>101</v>
      </c>
      <c r="B36" s="7" t="s">
        <v>102</v>
      </c>
      <c r="C36" s="8">
        <v>16</v>
      </c>
      <c r="D36" s="8">
        <v>5</v>
      </c>
      <c r="E36" s="8">
        <v>5</v>
      </c>
      <c r="F36" s="8">
        <f t="shared" si="2"/>
        <v>0.8666666666666667</v>
      </c>
      <c r="G36" s="9">
        <v>1700</v>
      </c>
      <c r="H36" s="9">
        <f t="shared" si="3"/>
        <v>6.4378745109691479E-2</v>
      </c>
      <c r="I36" s="18"/>
    </row>
    <row r="37" spans="1:9" x14ac:dyDescent="0.2">
      <c r="A37" s="19" t="s">
        <v>104</v>
      </c>
      <c r="B37" s="20" t="s">
        <v>105</v>
      </c>
      <c r="C37" s="40">
        <v>130</v>
      </c>
      <c r="D37" s="40">
        <v>28</v>
      </c>
      <c r="E37" s="40">
        <v>17</v>
      </c>
      <c r="F37" s="40">
        <f t="shared" si="2"/>
        <v>5.833333333333333</v>
      </c>
      <c r="G37" s="21">
        <v>1700</v>
      </c>
      <c r="H37" s="46">
        <f t="shared" si="3"/>
        <v>0.43331847669984641</v>
      </c>
      <c r="I37" s="55"/>
    </row>
    <row r="38" spans="1:9" x14ac:dyDescent="0.2">
      <c r="A38" s="23" t="s">
        <v>32</v>
      </c>
      <c r="B38" s="23"/>
      <c r="C38" s="23"/>
      <c r="D38" s="23"/>
      <c r="E38" s="23"/>
      <c r="F38" s="30">
        <f>SUM(F24:F37)</f>
        <v>4038.6000000000004</v>
      </c>
      <c r="H38" s="30">
        <f>SUM(H24:H37)</f>
        <v>300</v>
      </c>
    </row>
    <row r="39" spans="1:9" x14ac:dyDescent="0.2">
      <c r="F39" s="11"/>
      <c r="G39" s="45"/>
      <c r="H39" s="44"/>
    </row>
    <row r="40" spans="1:9" x14ac:dyDescent="0.2">
      <c r="F40" s="11"/>
      <c r="G40" s="45"/>
      <c r="H40" s="44"/>
    </row>
    <row r="41" spans="1:9" x14ac:dyDescent="0.2">
      <c r="F41" s="11"/>
      <c r="G41" s="45"/>
      <c r="H41" s="44"/>
    </row>
    <row r="42" spans="1:9" ht="51" x14ac:dyDescent="0.2">
      <c r="A42" s="1" t="s">
        <v>1</v>
      </c>
      <c r="B42" s="2" t="s">
        <v>2</v>
      </c>
      <c r="C42" s="3" t="s">
        <v>3</v>
      </c>
      <c r="D42" s="3" t="s">
        <v>4</v>
      </c>
      <c r="E42" s="3" t="s">
        <v>5</v>
      </c>
      <c r="F42" s="4" t="s">
        <v>78</v>
      </c>
      <c r="G42" s="5" t="s">
        <v>39</v>
      </c>
      <c r="H42" s="4" t="s">
        <v>40</v>
      </c>
      <c r="I42" s="5" t="s">
        <v>41</v>
      </c>
    </row>
    <row r="43" spans="1:9" x14ac:dyDescent="0.2">
      <c r="A43" s="6" t="s">
        <v>79</v>
      </c>
      <c r="B43" s="7" t="s">
        <v>80</v>
      </c>
      <c r="C43" s="8">
        <v>14524</v>
      </c>
      <c r="D43" s="8">
        <v>7022</v>
      </c>
      <c r="E43" s="8">
        <v>5902</v>
      </c>
      <c r="F43" s="8">
        <v>914.93333333333328</v>
      </c>
      <c r="G43" s="31">
        <v>80000</v>
      </c>
      <c r="H43" s="26">
        <f>(F43/($F$43+$F$49+$F$50+$F$52+$F$53+$F$56))*$B$62</f>
        <v>32.866345762387141</v>
      </c>
      <c r="I43" s="29"/>
    </row>
    <row r="44" spans="1:9" x14ac:dyDescent="0.2">
      <c r="A44" s="19" t="s">
        <v>79</v>
      </c>
      <c r="B44" s="20" t="s">
        <v>81</v>
      </c>
      <c r="C44" s="40">
        <v>1007</v>
      </c>
      <c r="D44" s="40">
        <v>1048</v>
      </c>
      <c r="E44" s="40">
        <v>672</v>
      </c>
      <c r="F44" s="40">
        <v>90.9</v>
      </c>
      <c r="G44" s="33">
        <v>0</v>
      </c>
      <c r="H44" s="27">
        <v>0</v>
      </c>
      <c r="I44" s="28"/>
    </row>
    <row r="45" spans="1:9" x14ac:dyDescent="0.2">
      <c r="A45" s="6" t="s">
        <v>82</v>
      </c>
      <c r="B45" s="7" t="s">
        <v>83</v>
      </c>
      <c r="C45" s="8">
        <v>2525</v>
      </c>
      <c r="D45" s="8">
        <v>1082</v>
      </c>
      <c r="E45" s="8">
        <v>634</v>
      </c>
      <c r="F45" s="8">
        <v>141.36666666666667</v>
      </c>
      <c r="G45" s="31" t="s">
        <v>42</v>
      </c>
      <c r="H45" s="26">
        <v>0</v>
      </c>
      <c r="I45" s="29"/>
    </row>
    <row r="46" spans="1:9" x14ac:dyDescent="0.2">
      <c r="A46" s="19" t="s">
        <v>84</v>
      </c>
      <c r="B46" s="20" t="s">
        <v>85</v>
      </c>
      <c r="C46" s="14">
        <v>1881</v>
      </c>
      <c r="D46" s="14">
        <v>1592</v>
      </c>
      <c r="E46" s="14">
        <v>1033</v>
      </c>
      <c r="F46" s="14">
        <v>150.19999999999999</v>
      </c>
      <c r="G46" s="33" t="s">
        <v>42</v>
      </c>
      <c r="H46" s="27">
        <v>0</v>
      </c>
      <c r="I46" s="28"/>
    </row>
    <row r="47" spans="1:9" x14ac:dyDescent="0.2">
      <c r="A47" s="41" t="s">
        <v>86</v>
      </c>
      <c r="B47" s="42" t="s">
        <v>87</v>
      </c>
      <c r="C47" s="8">
        <v>4752</v>
      </c>
      <c r="D47" s="8">
        <v>2300</v>
      </c>
      <c r="E47" s="8">
        <v>985</v>
      </c>
      <c r="F47" s="8">
        <v>267.89999999999998</v>
      </c>
      <c r="G47" s="31">
        <v>0</v>
      </c>
      <c r="H47" s="26">
        <v>0</v>
      </c>
      <c r="I47" s="29"/>
    </row>
    <row r="48" spans="1:9" x14ac:dyDescent="0.2">
      <c r="A48" s="19" t="s">
        <v>88</v>
      </c>
      <c r="B48" s="20" t="s">
        <v>89</v>
      </c>
      <c r="C48" s="14">
        <v>4379</v>
      </c>
      <c r="D48" s="14">
        <v>3527</v>
      </c>
      <c r="E48" s="14">
        <v>2073</v>
      </c>
      <c r="F48" s="14">
        <v>332.63333333333333</v>
      </c>
      <c r="G48" s="33" t="s">
        <v>42</v>
      </c>
      <c r="H48" s="27">
        <v>0</v>
      </c>
      <c r="I48" s="28"/>
    </row>
    <row r="49" spans="1:9" x14ac:dyDescent="0.2">
      <c r="A49" s="6" t="s">
        <v>90</v>
      </c>
      <c r="B49" s="7" t="s">
        <v>91</v>
      </c>
      <c r="C49" s="8">
        <v>4329</v>
      </c>
      <c r="D49" s="8">
        <v>2054</v>
      </c>
      <c r="E49" s="8">
        <v>1701</v>
      </c>
      <c r="F49" s="8">
        <v>269.46666666666664</v>
      </c>
      <c r="G49" s="29">
        <v>80000</v>
      </c>
      <c r="H49" s="26">
        <f>(F49/($F$43+$F$49+$F$50+$F$52+$F$53+$F$56))*$B$62</f>
        <v>9.6798141628948429</v>
      </c>
      <c r="I49" s="29"/>
    </row>
    <row r="50" spans="1:9" x14ac:dyDescent="0.2">
      <c r="A50" s="19" t="s">
        <v>92</v>
      </c>
      <c r="B50" s="20" t="s">
        <v>93</v>
      </c>
      <c r="C50" s="14">
        <v>1277</v>
      </c>
      <c r="D50" s="14">
        <v>1017</v>
      </c>
      <c r="E50" s="14">
        <v>879</v>
      </c>
      <c r="F50" s="14">
        <v>105.76666666666667</v>
      </c>
      <c r="G50" s="33">
        <v>43000</v>
      </c>
      <c r="H50" s="27">
        <f>(F50/($F$43+$F$49+$F$50+$F$52+$F$53+$F$56))*$B$62</f>
        <v>3.7993629810570679</v>
      </c>
      <c r="I50" s="28"/>
    </row>
    <row r="51" spans="1:9" x14ac:dyDescent="0.2">
      <c r="A51" s="6" t="s">
        <v>94</v>
      </c>
      <c r="B51" s="7" t="s">
        <v>95</v>
      </c>
      <c r="C51" s="8">
        <v>1969</v>
      </c>
      <c r="D51" s="8">
        <v>1545</v>
      </c>
      <c r="E51" s="8">
        <v>882</v>
      </c>
      <c r="F51" s="8">
        <v>146.53333333333333</v>
      </c>
      <c r="G51" s="31" t="s">
        <v>42</v>
      </c>
      <c r="H51" s="26">
        <v>0</v>
      </c>
      <c r="I51" s="29"/>
    </row>
    <row r="52" spans="1:9" x14ac:dyDescent="0.2">
      <c r="A52" s="12" t="s">
        <v>96</v>
      </c>
      <c r="B52" s="13" t="s">
        <v>97</v>
      </c>
      <c r="C52" s="14">
        <v>5264</v>
      </c>
      <c r="D52" s="14">
        <v>3843</v>
      </c>
      <c r="E52" s="14">
        <v>2200</v>
      </c>
      <c r="F52" s="14">
        <v>376.9</v>
      </c>
      <c r="G52" s="28">
        <v>50000</v>
      </c>
      <c r="H52" s="27">
        <f>(F52/($F$43+$F$49+$F$50+$F$52+$F$53+$F$56))*$B$62</f>
        <v>13.539047345355268</v>
      </c>
      <c r="I52" s="28"/>
    </row>
    <row r="53" spans="1:9" x14ac:dyDescent="0.2">
      <c r="A53" s="6" t="s">
        <v>98</v>
      </c>
      <c r="B53" s="7" t="s">
        <v>99</v>
      </c>
      <c r="C53" s="8">
        <v>17314</v>
      </c>
      <c r="D53" s="8">
        <v>10656</v>
      </c>
      <c r="E53" s="8">
        <v>5357</v>
      </c>
      <c r="F53" s="8">
        <v>1110.9000000000001</v>
      </c>
      <c r="G53" s="31">
        <v>80000</v>
      </c>
      <c r="H53" s="26">
        <f>(F53/($F$43+$F$49+$F$50+$F$52+$F$53+$F$56))*$B$62</f>
        <v>39.905884043393925</v>
      </c>
      <c r="I53" s="29"/>
    </row>
    <row r="54" spans="1:9" x14ac:dyDescent="0.2">
      <c r="A54" s="19" t="s">
        <v>98</v>
      </c>
      <c r="B54" s="20" t="s">
        <v>100</v>
      </c>
      <c r="C54" s="40">
        <v>1591</v>
      </c>
      <c r="D54" s="40">
        <v>1407</v>
      </c>
      <c r="E54" s="40">
        <v>734</v>
      </c>
      <c r="F54" s="40">
        <v>124.4</v>
      </c>
      <c r="G54" s="11"/>
      <c r="H54" s="46">
        <v>0</v>
      </c>
      <c r="I54" s="55"/>
    </row>
    <row r="55" spans="1:9" x14ac:dyDescent="0.2">
      <c r="A55" s="6" t="s">
        <v>101</v>
      </c>
      <c r="B55" s="7" t="s">
        <v>102</v>
      </c>
      <c r="C55" s="8">
        <v>16</v>
      </c>
      <c r="D55" s="8">
        <v>5</v>
      </c>
      <c r="E55" s="8">
        <v>5</v>
      </c>
      <c r="F55" s="8">
        <f t="shared" ref="F55:F56" si="4">(C55+D55+E55)/30</f>
        <v>0.8666666666666667</v>
      </c>
      <c r="G55" s="9"/>
      <c r="H55" s="9">
        <v>0</v>
      </c>
      <c r="I55" s="18"/>
    </row>
    <row r="56" spans="1:9" x14ac:dyDescent="0.2">
      <c r="A56" s="19" t="s">
        <v>104</v>
      </c>
      <c r="B56" s="20" t="s">
        <v>105</v>
      </c>
      <c r="C56" s="40">
        <v>130</v>
      </c>
      <c r="D56" s="40">
        <v>28</v>
      </c>
      <c r="E56" s="40">
        <v>17</v>
      </c>
      <c r="F56" s="40">
        <f t="shared" si="4"/>
        <v>5.833333333333333</v>
      </c>
      <c r="G56" s="50">
        <v>80000</v>
      </c>
      <c r="H56" s="46">
        <f>(F56/($F$43+$F$49+$F$50+$F$52+$F$53+$F$56))*$B$62</f>
        <v>0.20954570491175128</v>
      </c>
      <c r="I56" s="55"/>
    </row>
    <row r="57" spans="1:9" x14ac:dyDescent="0.2">
      <c r="A57" s="23" t="s">
        <v>32</v>
      </c>
      <c r="B57" s="23"/>
      <c r="C57" s="23"/>
      <c r="D57" s="23"/>
      <c r="E57" s="23"/>
      <c r="F57" s="30">
        <f>SUM(F43:F56)</f>
        <v>4038.6000000000004</v>
      </c>
      <c r="H57" s="25">
        <f>SUM(H43:H56)</f>
        <v>99.999999999999986</v>
      </c>
    </row>
    <row r="58" spans="1:9" x14ac:dyDescent="0.2">
      <c r="F58" s="11"/>
      <c r="G58" s="45"/>
      <c r="H58" s="44"/>
    </row>
    <row r="59" spans="1:9" x14ac:dyDescent="0.2">
      <c r="A59" s="37" t="s">
        <v>43</v>
      </c>
      <c r="B59" t="s">
        <v>44</v>
      </c>
    </row>
    <row r="60" spans="1:9" ht="34" x14ac:dyDescent="0.2">
      <c r="A60" s="4" t="s">
        <v>45</v>
      </c>
      <c r="B60">
        <v>300</v>
      </c>
    </row>
    <row r="61" spans="1:9" ht="17" x14ac:dyDescent="0.2">
      <c r="A61" s="4" t="s">
        <v>46</v>
      </c>
      <c r="B61">
        <v>300</v>
      </c>
    </row>
    <row r="62" spans="1:9" ht="17" x14ac:dyDescent="0.2">
      <c r="A62" s="5" t="s">
        <v>47</v>
      </c>
      <c r="B62">
        <v>100</v>
      </c>
    </row>
    <row r="63" spans="1:9" x14ac:dyDescent="0.2">
      <c r="A63" s="38" t="s">
        <v>32</v>
      </c>
      <c r="B63">
        <f>SUM(B60:B62)</f>
        <v>700</v>
      </c>
    </row>
    <row r="64" spans="1:9" x14ac:dyDescent="0.2"/>
    <row r="65" spans="1:9" x14ac:dyDescent="0.2">
      <c r="A65" s="23" t="s">
        <v>48</v>
      </c>
    </row>
    <row r="66" spans="1:9" x14ac:dyDescent="0.2">
      <c r="A66" s="39" t="s">
        <v>49</v>
      </c>
    </row>
    <row r="67" spans="1:9" x14ac:dyDescent="0.2">
      <c r="A67" s="64" t="s">
        <v>103</v>
      </c>
      <c r="B67" s="64"/>
      <c r="C67" s="64"/>
      <c r="D67" s="64"/>
      <c r="E67" s="64"/>
      <c r="F67" s="64"/>
      <c r="G67" s="64"/>
      <c r="H67" s="64"/>
      <c r="I67" s="64"/>
    </row>
    <row r="68" spans="1:9" x14ac:dyDescent="0.2">
      <c r="A68" s="64"/>
      <c r="B68" s="64"/>
      <c r="C68" s="64"/>
      <c r="D68" s="64"/>
      <c r="E68" s="64"/>
      <c r="F68" s="64"/>
      <c r="G68" s="64"/>
      <c r="H68" s="64"/>
      <c r="I68" s="64"/>
    </row>
    <row r="69" spans="1:9" x14ac:dyDescent="0.2">
      <c r="A69" s="64"/>
      <c r="B69" s="64"/>
      <c r="C69" s="64"/>
      <c r="D69" s="64"/>
      <c r="E69" s="64"/>
      <c r="F69" s="64"/>
      <c r="G69" s="64"/>
      <c r="H69" s="64"/>
      <c r="I69" s="64"/>
    </row>
    <row r="70" spans="1:9" x14ac:dyDescent="0.2"/>
    <row r="71" spans="1:9" x14ac:dyDescent="0.2">
      <c r="A71" s="39" t="s">
        <v>51</v>
      </c>
    </row>
    <row r="72" spans="1:9" x14ac:dyDescent="0.2">
      <c r="A72" s="64" t="s">
        <v>52</v>
      </c>
      <c r="B72" s="64"/>
      <c r="C72" s="64"/>
      <c r="D72" s="64"/>
      <c r="E72" s="64"/>
      <c r="F72" s="64"/>
      <c r="G72" s="64"/>
      <c r="H72" s="64"/>
      <c r="I72" s="64"/>
    </row>
    <row r="73" spans="1:9" x14ac:dyDescent="0.2">
      <c r="A73" s="64"/>
      <c r="B73" s="64"/>
      <c r="C73" s="64"/>
      <c r="D73" s="64"/>
      <c r="E73" s="64"/>
      <c r="F73" s="64"/>
      <c r="G73" s="64"/>
      <c r="H73" s="64"/>
      <c r="I73" s="64"/>
    </row>
    <row r="74" spans="1:9" x14ac:dyDescent="0.2"/>
    <row r="75" spans="1:9" x14ac:dyDescent="0.2">
      <c r="A75" s="39" t="s">
        <v>53</v>
      </c>
    </row>
    <row r="76" spans="1:9" x14ac:dyDescent="0.2"/>
    <row r="77" spans="1:9" x14ac:dyDescent="0.2">
      <c r="A77" s="39" t="s">
        <v>54</v>
      </c>
    </row>
    <row r="78" spans="1:9" x14ac:dyDescent="0.2"/>
    <row r="79" spans="1:9" x14ac:dyDescent="0.2">
      <c r="A79" s="39" t="s">
        <v>55</v>
      </c>
    </row>
    <row r="80" spans="1:9" x14ac:dyDescent="0.2"/>
    <row r="81" spans="1:1" x14ac:dyDescent="0.2">
      <c r="A81" s="55" t="s">
        <v>56</v>
      </c>
    </row>
    <row r="82" spans="1:1" x14ac:dyDescent="0.2"/>
    <row r="83" spans="1:1" x14ac:dyDescent="0.2"/>
    <row r="84" spans="1:1" x14ac:dyDescent="0.2"/>
  </sheetData>
  <sheetProtection algorithmName="SHA-512" hashValue="0WdyuqbNxa8FJ856iuzopLZzKHQWn7aSLyGNqHkEkHPt/DX5xzZGLU1Cdco9z5X0sqVL7cYYt/NctqtpqdUIpg==" saltValue="oZ37AhHxVJOOKKh29n13Vg==" spinCount="100000" sheet="1" objects="1" scenarios="1"/>
  <mergeCells count="5">
    <mergeCell ref="A2:I2"/>
    <mergeCell ref="A4:I4"/>
    <mergeCell ref="A22:I22"/>
    <mergeCell ref="A67:I69"/>
    <mergeCell ref="A72:I7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F_ECONO Grupo 1</vt:lpstr>
      <vt:lpstr>F_ECONO Grupo 2</vt:lpstr>
      <vt:lpstr>F_ECONO Grupo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2021-08-20T22:30:30Z</dcterms:created>
  <dcterms:modified xsi:type="dcterms:W3CDTF">2021-08-27T14:50:47Z</dcterms:modified>
</cp:coreProperties>
</file>