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workbookProtection workbookPassword="CE2A" lockStructure="1"/>
  <bookViews>
    <workbookView xWindow="120" yWindow="75" windowWidth="15195" windowHeight="8130" firstSheet="4" activeTab="4"/>
  </bookViews>
  <sheets>
    <sheet name="G 14-09-01-A" sheetId="21" r:id="rId1"/>
    <sheet name="G 1 14-09-01-A" sheetId="14" r:id="rId2"/>
    <sheet name="Hoja1" sheetId="5" state="hidden" r:id="rId3"/>
    <sheet name="Cuadro 2" sheetId="7" state="hidden" r:id="rId4"/>
    <sheet name=" DIC 2015" sheetId="22" r:id="rId5"/>
  </sheets>
  <definedNames>
    <definedName name="_xlnm._FilterDatabase" localSheetId="3" hidden="1">'Cuadro 2'!$A$21:$H$63</definedName>
    <definedName name="_xlnm._FilterDatabase" localSheetId="1" hidden="1">'G 1 14-09-01-A'!$A$15:$J$54</definedName>
    <definedName name="_xlnm.Print_Area" localSheetId="4">' DIC 2015'!$A$14:$T$123</definedName>
    <definedName name="_xlnm.Print_Titles" localSheetId="4">' DIC 2015'!$1:$13</definedName>
  </definedNames>
  <calcPr calcId="145621"/>
</workbook>
</file>

<file path=xl/calcChain.xml><?xml version="1.0" encoding="utf-8"?>
<calcChain xmlns="http://schemas.openxmlformats.org/spreadsheetml/2006/main">
  <c r="R109" i="22" l="1"/>
  <c r="Q109" i="22"/>
  <c r="R108" i="22"/>
  <c r="Q108" i="22"/>
  <c r="R107" i="22"/>
  <c r="Q107" i="22"/>
  <c r="R106" i="22"/>
  <c r="Q106" i="22"/>
  <c r="O106" i="22"/>
  <c r="M106" i="22"/>
  <c r="P106" i="22" s="1"/>
  <c r="R105" i="22"/>
  <c r="Q105" i="22"/>
  <c r="R104" i="22"/>
  <c r="Q104" i="22"/>
  <c r="R103" i="22"/>
  <c r="Q103" i="22"/>
  <c r="R102" i="22"/>
  <c r="Q102" i="22"/>
  <c r="O102" i="22"/>
  <c r="M102" i="22"/>
  <c r="P102" i="22" s="1"/>
  <c r="R101" i="22"/>
  <c r="Q101" i="22"/>
  <c r="R100" i="22"/>
  <c r="Q100" i="22"/>
  <c r="R99" i="22"/>
  <c r="Q99" i="22"/>
  <c r="R98" i="22"/>
  <c r="O98" i="22"/>
  <c r="M98" i="22"/>
  <c r="P98" i="22" s="1"/>
  <c r="Q98" i="22" s="1"/>
  <c r="R97" i="22"/>
  <c r="O97" i="22"/>
  <c r="M97" i="22"/>
  <c r="P97" i="22" s="1"/>
  <c r="Q97" i="22" s="1"/>
  <c r="R96" i="22"/>
  <c r="Q96" i="22"/>
  <c r="O96" i="22"/>
  <c r="M96" i="22"/>
  <c r="P96" i="22" s="1"/>
  <c r="R94" i="22"/>
  <c r="O94" i="22"/>
  <c r="M94" i="22"/>
  <c r="P94" i="22" s="1"/>
  <c r="Q94" i="22" s="1"/>
  <c r="R93" i="22"/>
  <c r="Q93" i="22"/>
  <c r="R92" i="22"/>
  <c r="Q92" i="22"/>
  <c r="R91" i="22"/>
  <c r="Q91" i="22"/>
  <c r="R90" i="22"/>
  <c r="Q90" i="22"/>
  <c r="O90" i="22"/>
  <c r="M90" i="22"/>
  <c r="P90" i="22" s="1"/>
  <c r="R89" i="22"/>
  <c r="Q89" i="22"/>
  <c r="O89" i="22"/>
  <c r="M89" i="22"/>
  <c r="P89" i="22" s="1"/>
  <c r="R88" i="22"/>
  <c r="Q88" i="22"/>
  <c r="O88" i="22"/>
  <c r="M88" i="22"/>
  <c r="P88" i="22" s="1"/>
  <c r="R86" i="22"/>
  <c r="O86" i="22"/>
  <c r="M86" i="22"/>
  <c r="P86" i="22" s="1"/>
  <c r="Q86" i="22" s="1"/>
  <c r="R85" i="22"/>
  <c r="Q85" i="22"/>
  <c r="O85" i="22"/>
  <c r="M85" i="22"/>
  <c r="P85" i="22" s="1"/>
  <c r="R84" i="22"/>
  <c r="Q84" i="22"/>
  <c r="O84" i="22"/>
  <c r="M84" i="22"/>
  <c r="P84" i="22" s="1"/>
  <c r="R83" i="22"/>
  <c r="Q83" i="22"/>
  <c r="O83" i="22"/>
  <c r="M83" i="22"/>
  <c r="P83" i="22" s="1"/>
  <c r="R82" i="22"/>
  <c r="O82" i="22"/>
  <c r="M82" i="22"/>
  <c r="P82" i="22" s="1"/>
  <c r="Q82" i="22" s="1"/>
  <c r="R81" i="22"/>
  <c r="O81" i="22"/>
  <c r="M81" i="22"/>
  <c r="P81" i="22" s="1"/>
  <c r="Q81" i="22" s="1"/>
  <c r="R80" i="22" l="1"/>
  <c r="Q80" i="22"/>
  <c r="R79" i="22"/>
  <c r="Q79" i="22"/>
  <c r="R78" i="22"/>
  <c r="Q78" i="22"/>
  <c r="O77" i="22"/>
  <c r="M77" i="22"/>
  <c r="R77" i="22" s="1"/>
  <c r="P77" i="22" l="1"/>
  <c r="Q77" i="22" s="1"/>
  <c r="R76" i="22"/>
  <c r="Q76" i="22"/>
  <c r="R75" i="22"/>
  <c r="Q75" i="22"/>
  <c r="R74" i="22"/>
  <c r="Q74" i="22"/>
  <c r="R73" i="22"/>
  <c r="O73" i="22"/>
  <c r="M73" i="22"/>
  <c r="O72" i="22"/>
  <c r="M72" i="22"/>
  <c r="R72" i="22" s="1"/>
  <c r="R71" i="22"/>
  <c r="O71" i="22"/>
  <c r="M71" i="22"/>
  <c r="R70" i="22"/>
  <c r="O70" i="22"/>
  <c r="M70" i="22"/>
  <c r="R69" i="22"/>
  <c r="Q69" i="22"/>
  <c r="R68" i="22"/>
  <c r="Q68" i="22"/>
  <c r="R67" i="22"/>
  <c r="Q67" i="22"/>
  <c r="R66" i="22"/>
  <c r="O66" i="22"/>
  <c r="M66" i="22"/>
  <c r="R65" i="22"/>
  <c r="Q65" i="22"/>
  <c r="R64" i="22"/>
  <c r="Q64" i="22"/>
  <c r="R63" i="22"/>
  <c r="Q63" i="22"/>
  <c r="O62" i="22"/>
  <c r="M62" i="22"/>
  <c r="R62" i="22" s="1"/>
  <c r="R60" i="22"/>
  <c r="O60" i="22"/>
  <c r="M60" i="22"/>
  <c r="R58" i="22"/>
  <c r="O58" i="22"/>
  <c r="M58" i="22"/>
  <c r="R56" i="22"/>
  <c r="O56" i="22"/>
  <c r="M56" i="22"/>
  <c r="R54" i="22"/>
  <c r="O54" i="22"/>
  <c r="M54" i="22"/>
  <c r="R52" i="22"/>
  <c r="O52" i="22"/>
  <c r="M52" i="22"/>
  <c r="R50" i="22"/>
  <c r="O50" i="22"/>
  <c r="M50" i="22"/>
  <c r="R48" i="22"/>
  <c r="O48" i="22"/>
  <c r="M48" i="22"/>
  <c r="R47" i="22"/>
  <c r="Q47" i="22"/>
  <c r="R46" i="22"/>
  <c r="Q46" i="22"/>
  <c r="R45" i="22"/>
  <c r="Q45" i="22"/>
  <c r="R44" i="22"/>
  <c r="O44" i="22"/>
  <c r="M44" i="22"/>
  <c r="R43" i="22"/>
  <c r="Q43" i="22"/>
  <c r="R42" i="22"/>
  <c r="Q42" i="22"/>
  <c r="R41" i="22"/>
  <c r="Q41" i="22"/>
  <c r="R40" i="22"/>
  <c r="O40" i="22"/>
  <c r="M40" i="22"/>
  <c r="R39" i="22"/>
  <c r="Q39" i="22"/>
  <c r="R38" i="22"/>
  <c r="Q38" i="22"/>
  <c r="R37" i="22"/>
  <c r="Q37" i="22"/>
  <c r="R36" i="22"/>
  <c r="O36" i="22"/>
  <c r="M36" i="22"/>
  <c r="R35" i="22"/>
  <c r="Q35" i="22"/>
  <c r="R34" i="22"/>
  <c r="Q34" i="22"/>
  <c r="R33" i="22"/>
  <c r="Q33" i="22"/>
  <c r="O32" i="22"/>
  <c r="M32" i="22"/>
  <c r="R32" i="22" s="1"/>
  <c r="R31" i="22"/>
  <c r="Q31" i="22"/>
  <c r="R30" i="22"/>
  <c r="Q30" i="22"/>
  <c r="R29" i="22"/>
  <c r="Q29" i="22"/>
  <c r="O28" i="22"/>
  <c r="R27" i="22"/>
  <c r="Q27" i="22"/>
  <c r="R26" i="22"/>
  <c r="Q26" i="22"/>
  <c r="R25" i="22"/>
  <c r="Q25" i="22"/>
  <c r="O24" i="22"/>
  <c r="M28" i="22"/>
  <c r="R28" i="22" s="1"/>
  <c r="O23" i="22"/>
  <c r="M23" i="22"/>
  <c r="R23" i="22" s="1"/>
  <c r="M21" i="22"/>
  <c r="O22" i="22"/>
  <c r="M22" i="22"/>
  <c r="R22" i="22" s="1"/>
  <c r="P73" i="22" l="1"/>
  <c r="Q73" i="22" s="1"/>
  <c r="P70" i="22"/>
  <c r="Q70" i="22" s="1"/>
  <c r="P40" i="22"/>
  <c r="Q40" i="22" s="1"/>
  <c r="P32" i="22"/>
  <c r="Q32" i="22" s="1"/>
  <c r="P44" i="22"/>
  <c r="Q44" i="22" s="1"/>
  <c r="P56" i="22"/>
  <c r="Q56" i="22" s="1"/>
  <c r="P58" i="22"/>
  <c r="Q58" i="22" s="1"/>
  <c r="P62" i="22"/>
  <c r="Q62" i="22" s="1"/>
  <c r="P71" i="22"/>
  <c r="Q71" i="22" s="1"/>
  <c r="P72" i="22"/>
  <c r="Q72" i="22" s="1"/>
  <c r="P36" i="22"/>
  <c r="Q36" i="22" s="1"/>
  <c r="P48" i="22"/>
  <c r="Q48" i="22" s="1"/>
  <c r="P50" i="22"/>
  <c r="Q50" i="22" s="1"/>
  <c r="P52" i="22"/>
  <c r="Q52" i="22" s="1"/>
  <c r="P54" i="22"/>
  <c r="Q54" i="22" s="1"/>
  <c r="P60" i="22"/>
  <c r="Q60" i="22" s="1"/>
  <c r="P66" i="22"/>
  <c r="Q66" i="22" s="1"/>
  <c r="P22" i="22"/>
  <c r="Q22" i="22" s="1"/>
  <c r="P23" i="22"/>
  <c r="Q23" i="22" s="1"/>
  <c r="P28" i="22"/>
  <c r="Q28" i="22" s="1"/>
  <c r="M24" i="22" l="1"/>
  <c r="R21" i="22"/>
  <c r="O21" i="22"/>
  <c r="O20" i="22"/>
  <c r="M20" i="22"/>
  <c r="R20" i="22" s="1"/>
  <c r="P24" i="22" l="1"/>
  <c r="Q24" i="22" s="1"/>
  <c r="R24" i="22"/>
  <c r="P20" i="22"/>
  <c r="Q20" i="22" s="1"/>
  <c r="P21" i="22"/>
  <c r="Q21" i="22" s="1"/>
  <c r="R19" i="22" l="1"/>
  <c r="Q19" i="22"/>
  <c r="R18" i="22"/>
  <c r="Q18" i="22"/>
  <c r="R17" i="22"/>
  <c r="Q17" i="22"/>
  <c r="O16" i="22"/>
  <c r="M16" i="22"/>
  <c r="R16" i="22" s="1"/>
  <c r="O14" i="22"/>
  <c r="M14" i="22"/>
  <c r="R14" i="22" s="1"/>
  <c r="P16" i="22" l="1"/>
  <c r="Q16" i="22" s="1"/>
  <c r="P14" i="22"/>
  <c r="Q14" i="22" s="1"/>
  <c r="T118" i="22"/>
  <c r="R110" i="22"/>
  <c r="T117" i="22" s="1"/>
  <c r="P110" i="22" l="1"/>
  <c r="T120" i="22" s="1"/>
  <c r="Q110" i="22"/>
  <c r="T119" i="22" s="1"/>
  <c r="F10" i="7" l="1"/>
  <c r="I10" i="7" s="1"/>
  <c r="G19" i="7"/>
  <c r="F19" i="7"/>
  <c r="D19" i="7"/>
  <c r="J18" i="7"/>
  <c r="I18" i="7"/>
  <c r="E18" i="7"/>
  <c r="C18" i="7"/>
  <c r="J17" i="7"/>
  <c r="I17" i="7"/>
  <c r="E17" i="7"/>
  <c r="C17" i="7"/>
  <c r="J16" i="7"/>
  <c r="I16" i="7"/>
  <c r="E16" i="7"/>
  <c r="C16" i="7"/>
  <c r="J15" i="7"/>
  <c r="I15" i="7"/>
  <c r="E15" i="7"/>
  <c r="C15" i="7"/>
  <c r="J14" i="7"/>
  <c r="I14" i="7"/>
  <c r="E14" i="7"/>
  <c r="C14" i="7"/>
  <c r="J13" i="7"/>
  <c r="I13" i="7"/>
  <c r="E13" i="7"/>
  <c r="C13" i="7"/>
  <c r="J12" i="7"/>
  <c r="I12" i="7"/>
  <c r="E12" i="7"/>
  <c r="C12" i="7"/>
  <c r="J11" i="7"/>
  <c r="I11" i="7"/>
  <c r="E11" i="7"/>
  <c r="C11" i="7"/>
  <c r="J10" i="7"/>
  <c r="J19" i="7" s="1"/>
  <c r="E10" i="7"/>
  <c r="E19" i="7" s="1"/>
  <c r="C10" i="7"/>
  <c r="C19" i="7" l="1"/>
  <c r="H12" i="7"/>
  <c r="H14" i="7"/>
  <c r="H16" i="7"/>
  <c r="I19" i="7"/>
  <c r="H11" i="7"/>
  <c r="H13" i="7"/>
  <c r="H15" i="7"/>
  <c r="H17" i="7"/>
  <c r="H18" i="7"/>
  <c r="H10" i="7"/>
  <c r="H19" i="7" l="1"/>
  <c r="H9" i="5"/>
  <c r="G9" i="5"/>
  <c r="F9" i="5"/>
  <c r="E9" i="5"/>
  <c r="D9" i="5"/>
  <c r="C9" i="5"/>
</calcChain>
</file>

<file path=xl/comments1.xml><?xml version="1.0" encoding="utf-8"?>
<comments xmlns="http://schemas.openxmlformats.org/spreadsheetml/2006/main">
  <authors>
    <author>Lenovo User</author>
  </authors>
  <commentList>
    <comment ref="F10" authorId="0">
      <text>
        <r>
          <rPr>
            <b/>
            <sz val="8"/>
            <color indexed="81"/>
            <rFont val="Tahoma"/>
            <family val="2"/>
          </rPr>
          <t>Lenovo User:</t>
        </r>
        <r>
          <rPr>
            <sz val="8"/>
            <color indexed="81"/>
            <rFont val="Tahoma"/>
            <family val="2"/>
          </rPr>
          <t xml:space="preserve">
se incluye como atendido la Acc mejrto 2 item 2
</t>
        </r>
      </text>
    </comment>
  </commentList>
</comments>
</file>

<file path=xl/comments2.xml><?xml version="1.0" encoding="utf-8"?>
<comments xmlns="http://schemas.openxmlformats.org/spreadsheetml/2006/main">
  <authors>
    <author>jmzambrano</author>
    <author>laquijano</author>
  </authors>
  <commentList>
    <comment ref="S10" authorId="0">
      <text>
        <r>
          <rPr>
            <b/>
            <sz val="8"/>
            <color indexed="81"/>
            <rFont val="Tahoma"/>
            <family val="2"/>
          </rPr>
          <t>Fecha (dia-mes-año) de subscripción del plan de Mejoramiento.</t>
        </r>
      </text>
    </comment>
    <comment ref="S11" authorId="0">
      <text>
        <r>
          <rPr>
            <b/>
            <sz val="8"/>
            <color indexed="81"/>
            <rFont val="Tahoma"/>
            <family val="2"/>
          </rPr>
          <t>Fecha (dia-mes-año) de evaluación 
del plan de mejoramiento.</t>
        </r>
      </text>
    </comment>
    <comment ref="A12" authorId="1">
      <text>
        <r>
          <rPr>
            <b/>
            <sz val="8"/>
            <color indexed="81"/>
            <rFont val="Tahoma"/>
            <family val="2"/>
          </rPr>
          <t>Numero de orden del hallazgo en el informe ( cuando una accion correctiva agrupa varios hallazgos pueden relacionarse en las celdas los numeros correspondientes )  relacionarse)</t>
        </r>
        <r>
          <rPr>
            <sz val="8"/>
            <color indexed="81"/>
            <rFont val="Tahoma"/>
            <family val="2"/>
          </rPr>
          <t xml:space="preserve">
</t>
        </r>
      </text>
    </comment>
    <comment ref="B12" authorId="1">
      <text>
        <r>
          <rPr>
            <b/>
            <sz val="8"/>
            <color indexed="81"/>
            <rFont val="Tahoma"/>
            <family val="2"/>
          </rPr>
          <t xml:space="preserve">Corresponde a la clasificación esteblecida por la CGR según la naturaleza del hallazgo y su origen en las diferentes áreas de la administración </t>
        </r>
        <r>
          <rPr>
            <sz val="8"/>
            <color indexed="81"/>
            <rFont val="Tahoma"/>
            <family val="2"/>
          </rPr>
          <t xml:space="preserve">
</t>
        </r>
      </text>
    </comment>
    <comment ref="F12" authorId="1">
      <text>
        <r>
          <rPr>
            <b/>
            <sz val="8"/>
            <color indexed="81"/>
            <rFont val="Tahoma"/>
            <family val="2"/>
          </rPr>
          <t>Es la accón (correctiva y/o preventiva) que adopta la entidad para subsanar o corregir la causa que genera el  hallazgo</t>
        </r>
        <r>
          <rPr>
            <sz val="8"/>
            <color indexed="81"/>
            <rFont val="Tahoma"/>
            <family val="2"/>
          </rPr>
          <t xml:space="preserve">
</t>
        </r>
      </text>
    </comment>
    <comment ref="G12" authorId="1">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2" authorId="1">
      <text>
        <r>
          <rPr>
            <b/>
            <sz val="8"/>
            <color indexed="81"/>
            <rFont val="Tahoma"/>
            <family val="2"/>
          </rPr>
          <t>Pasos cuantificables que permitan medir el avance y cumplimiento de la acción de mejoramiento.
Sepueden incluir tantas filas como metas sean necesarios.</t>
        </r>
      </text>
    </comment>
    <comment ref="I12" authorId="1">
      <text>
        <r>
          <rPr>
            <b/>
            <sz val="8"/>
            <color indexed="81"/>
            <rFont val="Tahoma"/>
            <family val="2"/>
          </rPr>
          <t xml:space="preserve">Nombre de la unidad de medida que se  utiliza para medir el grado de avance de la meta (unidades o porcentaje) y definición
 de la actividad a realizar   
</t>
        </r>
      </text>
    </comment>
    <comment ref="J12" authorId="1">
      <text>
        <r>
          <rPr>
            <b/>
            <sz val="8"/>
            <color indexed="81"/>
            <rFont val="Tahoma"/>
            <family val="2"/>
          </rPr>
          <t xml:space="preserve">Volumen o tamaño de la meta, establecido en unidades o porcentajes. 
</t>
        </r>
      </text>
    </comment>
    <comment ref="K12" authorId="1">
      <text>
        <r>
          <rPr>
            <b/>
            <sz val="8"/>
            <color indexed="81"/>
            <rFont val="Tahoma"/>
            <family val="2"/>
          </rPr>
          <t xml:space="preserve">Fecha programada para la iniciación de cada meta </t>
        </r>
        <r>
          <rPr>
            <sz val="8"/>
            <color indexed="81"/>
            <rFont val="Tahoma"/>
            <family val="2"/>
          </rPr>
          <t xml:space="preserve">
</t>
        </r>
      </text>
    </comment>
    <comment ref="L12" authorId="1">
      <text>
        <r>
          <rPr>
            <b/>
            <sz val="8"/>
            <color indexed="81"/>
            <rFont val="Tahoma"/>
            <family val="2"/>
          </rPr>
          <t xml:space="preserve">Fecha programada para la terminación de cada meta </t>
        </r>
      </text>
    </comment>
    <comment ref="M12" authorId="1">
      <text>
        <r>
          <rPr>
            <b/>
            <sz val="8"/>
            <color indexed="81"/>
            <rFont val="Tahoma"/>
            <family val="2"/>
          </rPr>
          <t xml:space="preserve">La hoja calcula automáticamente el plazo de duración de la acción de mejoramiento teniendo en cuenta las fechas de incio y terminación de la meta.
</t>
        </r>
      </text>
    </comment>
    <comment ref="N12" authorId="1">
      <text>
        <r>
          <rPr>
            <b/>
            <sz val="8"/>
            <color indexed="81"/>
            <rFont val="Tahoma"/>
            <family val="2"/>
          </rPr>
          <t xml:space="preserve">Se consigna el numero de unidades ejecutadas por cada una de las metas 
</t>
        </r>
      </text>
    </comment>
    <comment ref="O12" authorId="1">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<sst xmlns="http://schemas.openxmlformats.org/spreadsheetml/2006/main" count="617" uniqueCount="456">
  <si>
    <t>FORMATO No 2</t>
  </si>
  <si>
    <t xml:space="preserve"> INFORMACIÓN SOBRE LOS PLANES DE MEJORAMIENTO </t>
  </si>
  <si>
    <t xml:space="preserve">Informe presentado a la Contraloría General de la República </t>
  </si>
  <si>
    <t>Entidad: Positiva Compañía de Seguros S.A.</t>
  </si>
  <si>
    <t>NIT:860.011.153-6</t>
  </si>
  <si>
    <t>Fecha de Evaluación:</t>
  </si>
  <si>
    <t xml:space="preserve">Numero consecutivo del hallazgo </t>
  </si>
  <si>
    <t>Código hallazgo</t>
  </si>
  <si>
    <r>
      <t>Descripción hallazgo (</t>
    </r>
    <r>
      <rPr>
        <sz val="8"/>
        <rFont val="Arial"/>
        <family val="2"/>
      </rPr>
      <t>No mas de 50 palabras</t>
    </r>
    <r>
      <rPr>
        <b/>
        <sz val="10"/>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</si>
  <si>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</si>
  <si>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</si>
  <si>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</si>
  <si>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</si>
  <si>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</si>
  <si>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</si>
  <si>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</si>
  <si>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</si>
  <si>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</si>
  <si>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</si>
  <si>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</si>
  <si>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</si>
  <si>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</si>
  <si>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</si>
  <si>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</si>
  <si>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Efectividad de la acción</t>
  </si>
  <si>
    <t xml:space="preserve">SI </t>
  </si>
  <si>
    <t>NO</t>
  </si>
  <si>
    <t>Para cualquier duda o aclaración puede dirigirse al siguiente correo: joyaga@contraloriagen.gov.co</t>
  </si>
  <si>
    <t xml:space="preserve">Convenciones: </t>
  </si>
  <si>
    <t>Evaluación del Plan de Mejoramiento</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</si>
  <si>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</si>
  <si>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</si>
  <si>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</si>
  <si>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</si>
  <si>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</si>
  <si>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</si>
  <si>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</si>
  <si>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 xml:space="preserve">Celda con formato fecha: Día Mes Año </t>
  </si>
  <si>
    <t>Cumplimiento del Plan de Mejoramiento</t>
  </si>
  <si>
    <t>CPM = POMMVi / PBEC</t>
  </si>
  <si>
    <t>Fila de Totales</t>
  </si>
  <si>
    <t>Avance del plan de Mejoramiento</t>
  </si>
  <si>
    <t>AP =  POMi / PBEA</t>
  </si>
  <si>
    <t>B</t>
  </si>
  <si>
    <t>Hallazgo</t>
  </si>
  <si>
    <t>No.</t>
  </si>
  <si>
    <t>Jurídica</t>
  </si>
  <si>
    <t>Ger. Indemnizaciones</t>
  </si>
  <si>
    <t>enero</t>
  </si>
  <si>
    <t>febrero</t>
  </si>
  <si>
    <t>marzo</t>
  </si>
  <si>
    <t>abril</t>
  </si>
  <si>
    <t>mayo</t>
  </si>
  <si>
    <t>junio</t>
  </si>
  <si>
    <t>Diferencia</t>
  </si>
  <si>
    <t>Derechos de petición</t>
  </si>
  <si>
    <t>Cantidad recibida</t>
  </si>
  <si>
    <t>H13 I2</t>
  </si>
  <si>
    <t>Clasificación de Hallazgos</t>
  </si>
  <si>
    <t>Hallazgos</t>
  </si>
  <si>
    <t>Vigencia Fiscal 2009</t>
  </si>
  <si>
    <t>Vigencia Fiscal 2010</t>
  </si>
  <si>
    <t>Total consolidado de Hallazgos</t>
  </si>
  <si>
    <t xml:space="preserve">No. </t>
  </si>
  <si>
    <t>A</t>
  </si>
  <si>
    <t>Atendidos</t>
  </si>
  <si>
    <t>En proceso de atención en los plazos establecidos</t>
  </si>
  <si>
    <t>Gestión Misional –Negocio misional</t>
  </si>
  <si>
    <t>Evaluación SCI- Ambiente de Control</t>
  </si>
  <si>
    <t>Gestión de los Recursos -Gestión Contractual</t>
  </si>
  <si>
    <t>Evaluación al Proceso Contable</t>
  </si>
  <si>
    <t>Control Interno Contable</t>
  </si>
  <si>
    <t>Gestión del Talento Humano</t>
  </si>
  <si>
    <t>Gestión Financiera</t>
  </si>
  <si>
    <t>Gestión Control Disiplinario</t>
  </si>
  <si>
    <t>Control Fiscal Participativo</t>
  </si>
  <si>
    <t>Total</t>
  </si>
  <si>
    <t>En proceso de atención</t>
  </si>
  <si>
    <t>Vencimiento</t>
  </si>
  <si>
    <t>Gestión Jurídica</t>
  </si>
  <si>
    <t>Gestión Control Disciplinario</t>
  </si>
  <si>
    <t xml:space="preserve">Algunas de las acciones de mejora establecidas en el Plan de Mejoramiento para subsanar la causa que originó el hallazgo, no fueron totalmente efectivas; por tanto, la entidad debe replantear las siguientes acciones de mejora: </t>
  </si>
  <si>
    <t>Inconsistencia en la información generada por los diferentes aplicativos.</t>
  </si>
  <si>
    <t xml:space="preserve">Falta de seguimiento y control en la captura de la información, dificultando establecer los conceptos y terceros responsables y/o beneficiarios de los saldos reflejados en los estados financieros. </t>
  </si>
  <si>
    <t>Contar con una herramienta  que soporte la operación contable en forma integrada.</t>
  </si>
  <si>
    <t>Aplicativo</t>
  </si>
  <si>
    <t>• Adquisición de un sistema de información para  cumplir con las exigencias de información de Positiva Compañía de Seguros, hallazgo 13 de la vigencia 2010</t>
  </si>
  <si>
    <t>Para la captura, registro, procesamiento y reporte de la información contable, Positiva utiliza varios aplicativos SISE, SIARP, PMU, NEON, SARA, PORFIN, los cuales no se  encuentran integrados o en interface; además, algunos se encuentran en producción (Neón, Sara, Proceso Jurídicos). Por lo tanto, es necesario efectuar registros manuales.</t>
  </si>
  <si>
    <t>Carencia de sistemas de información integrados.</t>
  </si>
  <si>
    <t>Genera alto riesgo en la captura de la información fuente para el procesamiento y reporte de la información financiera e incide en la calidad de los reportes base para la consolidación de los estados financieros.</t>
  </si>
  <si>
    <t>De otra parte, el aplicativo SISE no permite la consulta de los saldos de las cuentas contables a nivel de subcuentas y/o de terceros a una fecha determinada; por cuanto, las consultan reflejan los movimientos contables a nivel de terceros. Adicionalmente, en algunos casos, los comprobantes contables generados no permiten verificar el detalle de las operaciones registradas por cuanto se realizan de manera global.</t>
  </si>
  <si>
    <t>Poner en producción la herramienta IAXIS.</t>
  </si>
  <si>
    <t>Poner en operación el nuevo sistema de información IAXIS.</t>
  </si>
  <si>
    <t>Aplicativo.</t>
  </si>
  <si>
    <t>Procedimiento desarrollado:</t>
  </si>
  <si>
    <t>Conclusiones:</t>
  </si>
  <si>
    <t>N°</t>
  </si>
  <si>
    <t>Prueba</t>
  </si>
  <si>
    <t xml:space="preserve">Ver columna </t>
  </si>
  <si>
    <t>1.</t>
  </si>
  <si>
    <t>1.1</t>
  </si>
  <si>
    <t>El número del hallazgo</t>
  </si>
  <si>
    <t>1.2</t>
  </si>
  <si>
    <t>Vigencia Fiscal</t>
  </si>
  <si>
    <t>C</t>
  </si>
  <si>
    <t>1.3</t>
  </si>
  <si>
    <t>Entregable</t>
  </si>
  <si>
    <t>D</t>
  </si>
  <si>
    <t>1.4</t>
  </si>
  <si>
    <t>Area Responsable</t>
  </si>
  <si>
    <t>E</t>
  </si>
  <si>
    <t>1.5</t>
  </si>
  <si>
    <t xml:space="preserve"> Fecha de inicio</t>
  </si>
  <si>
    <t>F</t>
  </si>
  <si>
    <t>1.6</t>
  </si>
  <si>
    <t xml:space="preserve"> Fecha de terminación</t>
  </si>
  <si>
    <t>G</t>
  </si>
  <si>
    <t>Que la evidencia entregada cumpla con el plan de acción fijado</t>
  </si>
  <si>
    <t>H</t>
  </si>
  <si>
    <t>Verificación</t>
  </si>
  <si>
    <t>ITEM</t>
  </si>
  <si>
    <t>Responsable</t>
  </si>
  <si>
    <t xml:space="preserve">INICIO </t>
  </si>
  <si>
    <t>TERMINACIÓN</t>
  </si>
  <si>
    <t>Cumple con el plan de acción?</t>
  </si>
  <si>
    <t xml:space="preserve">OBSERVACIÓN </t>
  </si>
  <si>
    <t xml:space="preserve">EVIDENCIA </t>
  </si>
  <si>
    <t>ITEM 1</t>
  </si>
  <si>
    <t>ITEM 2</t>
  </si>
  <si>
    <t>ITEM 3</t>
  </si>
  <si>
    <t>Oficina de Estrategia y Desarrollo</t>
  </si>
  <si>
    <t>Aplicativo -Poner en producción la herramienta IAXIS.</t>
  </si>
  <si>
    <t>Aplicativo - Poner en producción la herramienta IAXIS.</t>
  </si>
  <si>
    <t>Vicepresidencia de Operaciones (Gerencia de Recaudo y Cartera)</t>
  </si>
  <si>
    <t xml:space="preserve"> Vicepresidencia de Tecnologías de la Información y Comunicaciones. (Vicepresidencia Administrativa, Vicepresidencia de Operaciones- Vicepresidencia Técnica, Vicepresidencia de Promoción y Prevención y Secretaría General.</t>
  </si>
  <si>
    <t xml:space="preserve">Vicepresidencia de Tecnologías de la Información y Comunicaciones. </t>
  </si>
  <si>
    <r>
      <rPr>
        <b/>
        <sz val="10"/>
        <color indexed="8"/>
        <rFont val="Arial"/>
        <family val="2"/>
      </rPr>
      <t xml:space="preserve">Positiva Compañía de Seguros S.A.
</t>
    </r>
    <r>
      <rPr>
        <sz val="11"/>
        <color indexed="8"/>
        <rFont val="Arial"/>
        <family val="2"/>
      </rPr>
      <t>- Gestión documental -</t>
    </r>
  </si>
  <si>
    <t>Código: CI-RE-DPE-01</t>
  </si>
  <si>
    <r>
      <t xml:space="preserve">FORMATO
</t>
    </r>
    <r>
      <rPr>
        <b/>
        <sz val="11"/>
        <color indexed="8"/>
        <rFont val="Arial"/>
        <family val="2"/>
      </rPr>
      <t>Desarrollo de Pruebas - Excel</t>
    </r>
  </si>
  <si>
    <t>Fecha: 22/07/2013</t>
  </si>
  <si>
    <t>Proceso:
Control Interno de Gestión</t>
  </si>
  <si>
    <t>Subproceso:</t>
  </si>
  <si>
    <t>Pagina 1 de 1</t>
  </si>
  <si>
    <t>Objetivo de la prueba:</t>
  </si>
  <si>
    <t>Definición de muestra:</t>
  </si>
  <si>
    <t>Ejecución de la prueba:</t>
  </si>
  <si>
    <t>Preparado por: Flor Elisa Murcia Pinzón</t>
  </si>
  <si>
    <t>Revisado por: Jorge Mario Duque Echeverri</t>
  </si>
  <si>
    <t>Proceso: Informe de avance al Plan de Mejoramiento suscrito con la Contraloría General de la República</t>
  </si>
  <si>
    <t>1.Se verificó cuales hallazgos tienen vencimiento al 30 de septiembre de 2013, de acuerdo con el plan fijado con la Contraloría General de la República y se identificó: 
*  Número de hallazgo. 
*  Vigencia fiscal. 
*  Soporte pendiente de entregar. 
*  Área responsable. 
*  Fecha de inicio y 
*  Fecha de terminación.</t>
  </si>
  <si>
    <t>2.Se verificó si la evidencia entregada por las áreas cumple con la acción de mejoramiento fijada.</t>
  </si>
  <si>
    <t>3. Se diligenció la unidad de medida de la meta en el Formato 2 de la Matriz de la Contraloría General de la República y se verificó el avance.</t>
  </si>
  <si>
    <t xml:space="preserve">4.Se Preparó el informe para presentación en Comité de Auditoría. </t>
  </si>
  <si>
    <t xml:space="preserve">Verificación de los hallazgos con vencimiento 30 de septiembre de  2013 </t>
  </si>
  <si>
    <t>Vicepresidencia Financiera y  Administrativa (Gerencia de Compras y Contratación)</t>
  </si>
  <si>
    <t>Acta de reunión trimestral-Hacer seguimiento trimestral  a la ejecución del cumplimiento a los plazos establecidos en el contrato.</t>
  </si>
  <si>
    <t>Acta mensual de conciliación-Realizar conciliación con la Gerencia de Gestión Financiera, Gerencia de Tesorería y con la Gerencia de Canales con el fin de  validar la causación, recaudo, % de comisión, el intermediario y los pagos efectivos de comisiones.</t>
  </si>
  <si>
    <t>Vicepresidencia Financiera y  Administrativa (Gerencia de Gestión Financiera)</t>
  </si>
  <si>
    <t>Informe de ejecución presupuestal por ramos hasta resultado técnico-Hacer seguimiento trimestral de la ejecución presupuestal por ramos hasta el resultado técnico.</t>
  </si>
  <si>
    <t>Certificación - Hacer seguimiento trimestral  verificando que la información contenida en  los Formatos de Estudios Previos establezca el procedimiento para el cálculo del estimativo del presupuesto oficial.</t>
  </si>
  <si>
    <t>Programa de formación y listado de asistencia-Brindar en forma semestral capacitación  a los funcionarios de la compañía involucrados en el proceso de contratación en el diligenciamiento del formato de estudios previos.</t>
  </si>
  <si>
    <t>Vicepresidencia  de Operaciones (Gerencia de Afiliaciones y Novedades)</t>
  </si>
  <si>
    <t xml:space="preserve">Comunicación enviada a las áreas-Enviar comunicación interna a todas las áreas de la compañía informando los ajustes realizados a la base de empresas públicas. </t>
  </si>
  <si>
    <t>ITEM 4</t>
  </si>
  <si>
    <t xml:space="preserve">Vicepresidencia  de Negocios  </t>
  </si>
  <si>
    <t>Informe semestral de avance en la organización de carpetas-Hacer una revision y organización de las carpetas y  cartas de nombramiento dentro de la carpeta del intermediario para las entidades públicas</t>
  </si>
  <si>
    <t xml:space="preserve">Informe de la gestión realizada respecto a las comunicaciones enviadas y el resultado-Enviar comunicación a cada una de las entidades públicas que cuentan con intermediario para el producto ARL,   con el objeto de ratificar el nombramiento correspondiente así como el de evaluar el servicio que le brinda este Agente, Agencia o Corredor
</t>
  </si>
  <si>
    <t>Informe semestral de revisión -Hacer una revisión y evaluar que a partir de la difusión de las politicas comerciales (julio 2013), la asignación de intermediarios cuente con el prediagnóstico comercial, como una guía para analizar la posible asignación de comisión al intermediario.</t>
  </si>
  <si>
    <t>Informe semestral de avance en la organización de carpetas - Hacer una revision y organizacion de las carpetas y  cartas de nombramiento dentro de la carpeta del intermediario para las entidades publicas</t>
  </si>
  <si>
    <t>Informe de la gestión realizada respecto a las comunicaciones enviadas y el resultado-Enviar comunicación a cada una de las entidades públicas que cuentan con intermediario para el producto ARL,   con el objeto de ratificar el nombramiento correspondiente así como el de evaluar el servicio que le brinda este Agente, Agencia o Corredor</t>
  </si>
  <si>
    <t>Informe de seguimiento bimestral -Hacer seguimiento bimestral al indicador de oportunidad en el cumplimiento de los planes de trabajo</t>
  </si>
  <si>
    <t>Vicepresidencia  de Promoción y Prevención</t>
  </si>
  <si>
    <t>Informe de seguimiento -Hacer seguimiento mensual a las partidas pendientes de legalizar</t>
  </si>
  <si>
    <t xml:space="preserve">Informe de seguimiento trimestral - Realizar en forma mensual seguimiento, depuración  y aplicación a las partidas de la cuenta 279505_Otros Pasivos – Diversos – Abonos por Aplicar a Obligaciones al Cobro. </t>
  </si>
  <si>
    <t>Estados Financieros - Ampliar el contenido de las Notas a los Estados Financieros.</t>
  </si>
  <si>
    <t>Informe de resultado de la revisión y análisis del cumplimiento de las políticas y controles para el manejo de la información - Revisar y análizar las políticas, procesos y procedimientos existentes en la Vicepresidencia de Tecnología relacionados con el manejo de la información, para garantizar el manejo seguro de la información por parte de terceros.</t>
  </si>
  <si>
    <t xml:space="preserve">Vicepresidencia de Tecnologías de la Información y Comunicaciones </t>
  </si>
  <si>
    <t>Informe de conciliación -Conciliar mensualmente  con  el Gestor  la información reportada</t>
  </si>
  <si>
    <t>Informe  mensual de recobros remitidos para contabilización-Remitir a la Gerencia de Gestión Financiera de la compañía  en forma mensual la información de recobros (cifras y soportes) incluyendo los casos de Recobros en etapa Persuasiva y Prejurídica por siniestros en los que el aportante se encuentra en mora a la fecha del evento y por errores administrativos.</t>
  </si>
  <si>
    <t>Informe  mensual de seguimiento-Llevar un control de seguimiento mensual  a todos los procesos con embargo de la compañía a través de una matríz  en excel.</t>
  </si>
  <si>
    <t>Secretaria General - Gerencia Jurídica</t>
  </si>
  <si>
    <t>Informe de avance bimestral - Foliar 5.000 carpetas de órdenes de pago, de acuerdo con el procedimiento establecido.</t>
  </si>
  <si>
    <t>Vicepresidencia de Inversiones y Tesorería - Vicepresidencia Administrativa</t>
  </si>
  <si>
    <t>Informe resultado de la revisión - Revisar y analizar el proceso de pagos (desde la ordenación hasta el pago) de la organización y efectuar los ajustes que sean necesarios.</t>
  </si>
  <si>
    <t>Informe resultado de la revisión-Revisar y analizar el proceso de pagos (desde la ordenación hasta el pago) de la organización y efectuar los ajustes que sean necesarios.</t>
  </si>
  <si>
    <t xml:space="preserve">Lista de chequeo para verificar la completitud y la calidad de la información. </t>
  </si>
  <si>
    <t>Vicepresidencia Financiera y Administrativa,(Gerencia de Logística)</t>
  </si>
  <si>
    <t>Informe resultado de la revisión</t>
  </si>
  <si>
    <t>igual al 16</t>
  </si>
  <si>
    <t>Se hizo seguimiento a todos los hallazgos con vencimiento o avance a 30 de septiembre de 2013 de acuerdo con el Plan de Mejoramiento suscrito con la Contraloría General de la República.</t>
  </si>
  <si>
    <t xml:space="preserve">Verificar el cumplimiento de los planes de acción con vencimiento 31 de diciembre de 2013, propuestos en el Plan de Mejoramiento suscrito con la Contraloría General de la República. </t>
  </si>
  <si>
    <t>Avance reportado</t>
  </si>
  <si>
    <t>Incumplido</t>
  </si>
  <si>
    <t>Ver G 1 14-09-01-A</t>
  </si>
  <si>
    <t>Referencia PT: G 14-09-01-A</t>
  </si>
  <si>
    <t>Fecha: Enero 7 de 2014</t>
  </si>
  <si>
    <t>A 31 de diciembre de 2013, están pendientes por atender 25 hallazgos.El avance promedio es de 60% con un cumplimiento del 94% de lo programado a 31 de diciembre de 2013, en la implementación general del Plan de Mejoramiento de la Compañía.</t>
  </si>
  <si>
    <t>Representante Legal:  Alvaro Hernán Vélez Millán</t>
  </si>
  <si>
    <t>Modalidad de Auditoría: Regular y Actuación Especial</t>
  </si>
  <si>
    <t xml:space="preserve">Sistema de control y procedimientos de liquidación y reconocimiento  de incapacidades laborales temporales.
Al efectuar la revisión del procedimiento instructivo para la recepción y decisión de incapacidades temporales a través del cual se establece la autorización, liquidación, pago y devolución de incapacidades temporales a empleadores o trabajadores, que aplica a las incapacidades temporales desde la radicación hasta la decisión de su trámite, se observa que el mismo está definido  para ser administrado a través de las aplicaciones (MPU-SIARP) que la Compañía de Seguros ha diseñado para registrar desde el reporte del siniestro, las incapacidades y posteriormente la solicitud, liquidación y pago de la prestación económica, proceso a los cuales la compañía ha implementado unos controles de verificación en línea o proceso automático.
Una parte de los pagos por incapacidades laborales, que no supera  el 5% del total, son tramitados en forma manual, en razón a la prioridad o urgencia que se debe dar,dado que son requerimientos de tipo judicial como las tutelas y los desacatos, procedimientos que por dicha urgencia no contienen  las verificaciones que el sistema realiza cuando son automáticos, generando un alto riesgo para la Compañía, toda vez que estos pagos no cuentan con los controles establecidos para sustituir los implementados para el proceso de pagos automáticos, que hace el sistema en línea. 
</t>
  </si>
  <si>
    <t xml:space="preserve">Una parte de los pagos por incapacidades laborales, que no supera el 5% del total, son tramitados en forma manual , en razón a la prioridad o urgencia que se debe dar, dado que son requerimientos de tipo judicial como las tutelas y los desacatos , procedimientos que por dicha urgencia no contienen las verificaciones que el sistema realiza cuando son automáticos, generando un alto riesgo para la Compañía, toda vez que éstos pagos no cuentan con los controles establecidos para sustituir los implementados para el proceso de pagos automáticos, que hace el sistema en línea.   </t>
  </si>
  <si>
    <t>Mapa de Riesgos del proceso Prestaciones Económicas actualizado y publicado.</t>
  </si>
  <si>
    <t>Garantizar que  el pago de Incapacidades Temporales en forma manual se realice en forma correcta</t>
  </si>
  <si>
    <t>Informe  sobre que controles fueron implementados para el pago de nóminas manuales</t>
  </si>
  <si>
    <t>Hacer seguimiento mensual al pago de las Incapacidades Temporales en forma manual</t>
  </si>
  <si>
    <t>Hacer seguimiento mensual al pago de las incapacidades temporales en forma manual</t>
  </si>
  <si>
    <t>Informe mensual resultado del seguimiento al pago de las Incapacidades Temporales en forma manual</t>
  </si>
  <si>
    <t xml:space="preserve">Pagos doblemente efectuados.
De la verificación efectuada a los pagos liquidados manualmente, se observó que como consecuencia de la falta de controles, se han efectuado dobles pagos de prestaciones por valor de $3.880.519, monto determinado con base en la muestra analizada. </t>
  </si>
  <si>
    <t xml:space="preserve">Esta situación está dada porque en el aplicativo no se registran los pagos que se realizan producto de las liquidaciones manuales y en cruces o conciliaciones con empresas que se hagan después de estos pagos, es practicamente imposible determinar cuáles de las solicitudes registradas en el sistema han sido canceladas manualmente, incurriendo el riesgo de tomarlas nuevamente para realizar el pago de manera automática, caso en el cual éstos quedan registrados en el sistema.  </t>
  </si>
  <si>
    <t xml:space="preserve">Hacer conciliaciones   con el histórico  de incapacidades radicadas iniciando con los  casos relacionados en el numeral 2 Pagos doblemente efectuados, del informe del Ente de Control y de ser necesario iniciar las acciones pertinentes a que haya lugar (recobros o reliquidación) </t>
  </si>
  <si>
    <t>Identificar valores reconocidos por mayor o menor valor al debido</t>
  </si>
  <si>
    <t xml:space="preserve">Hacer  conciliación mensualmente con el histórico  de incapacidades radicadas para los casos relacionados en el numeral 2 Pagos doblemente efectuados, del informe del Ente de Control y de ser necesario iniciar las acciones pertinentes a que haya lugar (recobros o reliquidación) </t>
  </si>
  <si>
    <t>Informes mensuales de avance del proceso de conciliación</t>
  </si>
  <si>
    <t>Caso IPUS CORREA JHOANA. 
Verificación pagos Sistema SISE
La Oficina de Control Interno de Positiva Compañía de Seguros S.A. remitió un informe sobre posibles irregularidades en el desarrollo del proceso de liquidación y pago de las incapacidades temporales por riesgos laborales en el área de indemnizaciones de la compañía. El monto cuantificado de los pagos fue de $63.269.066. Dicho informe contiene copia de los soportes con los cuales se realizó la liquidación y pago.</t>
  </si>
  <si>
    <t xml:space="preserve">Dada esta situación, se evidencia la falta de revisión de la OP con respecto a sus soportes, toda vez que dicha OP  a nombre de IPUS CORREA JHOANA, cuenta con la firma del responsable de la elaboración, de la revisión y la de el ordenador del gasto, en tanto que la nómina manual formato sustitución patronal estaba dirigida a nombre de Aseintegral Ltda., constituyéndose ésta en una anomalía  detectable con el sólo cruce de los documentos.Además no hay evidencia que justifique la razón por la cual la OP se emitió a un beneficiario diferente  al que indica la nómina manualmente liquidada. </t>
  </si>
  <si>
    <t xml:space="preserve">Cronograma - Elaborar  un cronograma de actividades para la implementación de controles en el pago de incapacidades temporales a través de nóminas manuales </t>
  </si>
  <si>
    <t>Gerencia de Indemnizaciones</t>
  </si>
  <si>
    <t>Documento Ajustado y publicado -Revisar y actualizar los documentos relacionados con el procedimiento de Incapacidades Temporales.</t>
  </si>
  <si>
    <t>ITEM 5</t>
  </si>
  <si>
    <t xml:space="preserve">Informe resultado de la validación -Validar que la parametrización realizada en el aplicativo SIARP para mitigar los pagos  manuales por la causal de rechazo NIT- CEDULA, haya sido exitosa. </t>
  </si>
  <si>
    <t>1 y 3</t>
  </si>
  <si>
    <t>ITEM 6</t>
  </si>
  <si>
    <t>Informe resultado de la revisión y /o constancia de la reclamación -Revisar la cobertura de la Póliza de Infidelidad y Riesgos Financieros y de ser procedente presentar la reclamación ante la aseguradora.</t>
  </si>
  <si>
    <t>Gerencia Jurídica</t>
  </si>
  <si>
    <t xml:space="preserve">Acta mensual de conciliación-Hacer conciliación mensual  con la Gerencia de Gestión Financiera y  Gerencia de Tesorería sobre los recaudos obtenidos y transferidos a SISE o aplicativo contable correspondiente. </t>
  </si>
  <si>
    <t>FALTA MARZO</t>
  </si>
  <si>
    <t>Programa de formación y listado de asistencia-Brindar en forma semestral capacitación  a los funcionarios de la Gerencia de Compras y Contratación sobre  estándares y criterios para efectuar la adecuada valoración de la capacidad financiera de los oferentes según el tipo de contratación.</t>
  </si>
  <si>
    <t>Si- Fue entregada certificación de seguimiento trimestral.</t>
  </si>
  <si>
    <t>Si-Fue entregado el programa de formación y la lista de asistencia.</t>
  </si>
  <si>
    <t>Si- Fue enviado correo informando los ajustes realizados</t>
  </si>
  <si>
    <t>Carpeta Electrónica Anexos/Operaciones/Hallazgo 9 item 2</t>
  </si>
  <si>
    <t>Carpeta Electrónica Anexos/Contratación/Hallazgo 7 item 2</t>
  </si>
  <si>
    <t>Carpeta Electrónica Anexos/Contratación/Hallazgo 6 item 2</t>
  </si>
  <si>
    <t>fisico y electrónico</t>
  </si>
  <si>
    <t>Carpeta Electrónica Anexos/Logística/Hallazgo 26 item 2</t>
  </si>
  <si>
    <t xml:space="preserve">Si - Fue entregado Informe de seguimiento a la depuración  y aplicación a las partidas de la cuenta 279505_Otros Pasivos – Diversos – Abonos por Aplicar a Obligaciones al Cobro. </t>
  </si>
  <si>
    <t xml:space="preserve">Carpeta Electrónica Anexos/Operaciones/Hallazgo 15 </t>
  </si>
  <si>
    <t>carpeta fisica</t>
  </si>
  <si>
    <t xml:space="preserve">Si- Fue entregado  fue entregado informe sobre sobre verificación que a partir de la difusión de las politicas comerciales (julio 2013), la asignación de intermediarios cuente con el prediagnóstico comercial, </t>
  </si>
  <si>
    <t>fisico</t>
  </si>
  <si>
    <t>Si- Fueron entregados los informes de conciliación con el Gestor.</t>
  </si>
  <si>
    <t>Si- Fueron presentadas las actas de seguimiento a la ejecución del cumplimiento a los plazos establecidos en el contrato.</t>
  </si>
  <si>
    <t>Si- Fue entregado informe de resultado de la revisión y análisis del cumplimiento de las políticas y controles para el manejo de la información</t>
  </si>
  <si>
    <t xml:space="preserve">Carpeta Electrónica Anexos/informatica/Hallazgo 17 </t>
  </si>
  <si>
    <t>falta seguimiento en marzo</t>
  </si>
  <si>
    <t>Si- Fue entregado informe sobre la foliación de las carpetas.</t>
  </si>
  <si>
    <t>Carpeta física</t>
  </si>
  <si>
    <t xml:space="preserve">Si- Fue entregado informe de ejecución presupuestal por ramos hasta resultado técnico. </t>
  </si>
  <si>
    <t>Carpeta Electrónica Anexos/Gerencia Financiera /Hallazgo 5 item 2</t>
  </si>
  <si>
    <t>Se envio correo el 14 de mayo de 2014, solicitando avance</t>
  </si>
  <si>
    <t xml:space="preserve">Si-Fueron entregados los Informes de seguimiento mensual a las partidas pendientes de legalizar </t>
  </si>
  <si>
    <t>Carpeta Electrónica Anexos/Contratación/Hallazgo 6 item 1 y carpeta física</t>
  </si>
  <si>
    <t xml:space="preserve">Carpeta Electrónica Anexos/Contratación/Hallazgo 1 item 2 y carpetas </t>
  </si>
  <si>
    <t>pendiente partidas con corte a junio y julio</t>
  </si>
  <si>
    <t>Se envio correo el 17 de junio de 2014, solicitando avance</t>
  </si>
  <si>
    <t>Si- Fue actualizado el Mapa de Riesgos del proceso Prestaciones Económicas  publicado en la Intranet.</t>
  </si>
  <si>
    <t>Carpeta Electrónica Anexos/Gerencia de Indemnizaciones/Hallazgo 1  y 3 item 2</t>
  </si>
  <si>
    <t xml:space="preserve">Realizar el cargue de nóminas manuales en el software de liquidación SIARP a partir del  08/07/2010. </t>
  </si>
  <si>
    <t>Tener información de los pagos manuales en SIARP.</t>
  </si>
  <si>
    <t xml:space="preserve">Realizar el cargue mensual de las nóminas manuales en el software de liquidación SIARP generadas a partir del  08/07/2010. </t>
  </si>
  <si>
    <t xml:space="preserve">Informe de avance trimestral en el cargue de las nóminas manuales en el software de liquidación SIARP generadas a partir del  08/07/2010. </t>
  </si>
  <si>
    <t xml:space="preserve">Proyecto -IAXIS-SAP- 
No están en funcionamiento los módulos de Contabilidad, Presupuesto y Tesorería que de acuerdo con el objeto del contrato 848 de noviembre de 2011, operarían bajo las licencias IAXIS, SAP y ORACLE a partir del 22 de mayo de 2013. En este sentido y de acuerdo con la documentación que compone el proceso del contrato 848 de noviembre de 2011, se evidencian situaciones de incumplimiento de los tiempos iniciales especificados para el proyecto, en cuanto a licenciamiento, instalación, configuración, localización, personalización, implementación y puesta en funcionamiento de la solución, </t>
  </si>
  <si>
    <t>debido a debilidades en la planeación, teniendo que realizar dos ampliaciones de tiempo mediante “Otrosí” de fechas septiembre y diciembre de 2013.</t>
  </si>
  <si>
    <t>Lo que implica una mayor erogación en cuantía de $1.665 millones  y en tiempo de 10 meses más.</t>
  </si>
  <si>
    <t>Poner en producción el sistema IAXIS - SAP</t>
  </si>
  <si>
    <t>Completar las etapas de licenciamiento, instalción, configuración, localización, personalización, implementación y puesta en funcionamiento de la solución IAXIS - SAP  de acuerdo con el objeto del contrato 848 de 2011</t>
  </si>
  <si>
    <t xml:space="preserve">Sistema de información IAXIS - SAP en producción </t>
  </si>
  <si>
    <t xml:space="preserve"> Software Aplicativo SISE Seguro de Vida Individual y Colectivo
El proceso de registro de información para Seguros de Vida Individual y Colectivo se soporta con herramientas manuales o con apoyo de hojas electrónicas Excel, que en términos de Ingeniería de Software pudieran estar contenidas como parámetros de un sistema de información integrado, </t>
  </si>
  <si>
    <t xml:space="preserve">más aún cuando no cuenta con el Módulo de Cotizaciones, que implica a los usuarios finales hacer cálculos manuales. Lo anterior implica controles de verificación adicionales, </t>
  </si>
  <si>
    <t xml:space="preserve"> que a su vez conlleva la utilización de recursos complementarios al proceso de registro de información, con la probabilidad de ingresar información con inconsistencias.</t>
  </si>
  <si>
    <t>Hacer los registros de información en Seguros de Vida Individual y Colectivo en el Aplicativo  Web IAXIS-SAP</t>
  </si>
  <si>
    <t>Al ingresar los registros en el  nuevo sistema de información  este permite generar cotizaciones, y  de esta forma quedará la trazabilidad y los datos del solicitante dentro del sistema para su posterior consulta , este proceso  suprimirá el proceso de realizar cotizaciones mediante hojas Excel.                                                                                                                                                                                                  Posteriormente, si el solicitante acepta la cotizacion , el sistema permite emitir de forma inmediata la póliza con los datos ingresados al momento de hacer la cotización eliminando un reproceso en la captura de información.</t>
  </si>
  <si>
    <t>Ingresar los registros en el aplicativo Web IAXIS-SAP , para emitir las cotizaciones a nivel nacional.</t>
  </si>
  <si>
    <t>Módulo en producción</t>
  </si>
  <si>
    <t xml:space="preserve">Software de Contabilidad
Se observó que el resultado de algunas consultas del sistema de Contabilidad que actualmente es utilizado en Positiva Compañía de Seguros S.A., depende de la configuración del sistema operativo del equipo, 
</t>
  </si>
  <si>
    <t xml:space="preserve">debido a que presentan la información de acuerdo con la configuración regional del equipo donde se encuentre operando el sistema, siendo esto una práctica de desarrollo de sistemas bastante riesgosa, que puede conllevar a interpretación de cifras erradamente y así mismo a toma de decisiones que no corresponde. </t>
  </si>
  <si>
    <t xml:space="preserve">Lo anterior genera riesgos por diferencias en cifras contables, con una alta probabilidad de ocurrencia, en razón a que la información de terceros es originada desde procesos diferentes al módulo de Contabilidad del SISE.
</t>
  </si>
  <si>
    <t xml:space="preserve">Sistema de Información IAXIS - SAP en producción </t>
  </si>
  <si>
    <t>Aplicativo –SIARP-
El SIARP corresponde al Sistema de Administración de Riesgos Laborales, el cual opera bajo la plataforma SYBASE. Se observa que este sistema y otros que actualmente funcionan con esta misma base de datos, no se incluyeron en el proyecto IAXIS-SAP, integrados con la infraestructura definida en el mismo; razón por la cual la Entidad tendría que continuar cancelando anualmente el soporte de las licencias de la base de datos SYBASE, por un monto de $2.161.9 millones. Es importante señalar que el nuevo proyecto IAXIS-SAP ha adquirido licencias de ORACLE por un valor aproximado de $717.2 millones cuyo soporte y mantenimiento anual le costaría a la compañía $147.0 millones, del cual podría soportarse la funcionalidad del SIARP.</t>
  </si>
  <si>
    <t xml:space="preserve">Lo anterior denota deficiencias en la planeación, teniendo en cuenta que el programa SIARP corresponde a uno de los procesos misionales más importantes de la Entidad, </t>
  </si>
  <si>
    <t>razón por la cual se observa el riesgo de pagos continuados que podrían haberse reducido si el sistema en mención formara parte del proyecto IAXIS-SAP, utilizando su base de datos.</t>
  </si>
  <si>
    <t xml:space="preserve">Hacer un análisis de factibilidad y viabilidad   (financiero, funcional y tecnològico) del sistema core SIARP  en cuanto al costo beneficio que representan actualmente para la compañìa y con base en el resultado de esta revisión se evaluará la pertinencia de incluirlo dentro de la arquitectura  Iaxis - SAP para lo cual se solicitará la asignación de presupuesto </t>
  </si>
  <si>
    <t>Evitar la mateializaciòn del riesgo de pagos continuados que podrían reducirse si el sistema SIARP se incluyera en la plataforma IAXIS-SAP, utilizando su base de datos</t>
  </si>
  <si>
    <t xml:space="preserve">Hacer un análisis de factibilidad y viabilidad (financiero, funcional y tecnológico) del  sistema core SIARP  en cuanto al costo beneficio que representan actualmente para la compañìa y con base en el resultado de esta revisión se evaluará la pertinencia de incluirlo dentro de la arquitectura  Iaxis - SAP para lo cual se solicitará la asignación de presupuesto </t>
  </si>
  <si>
    <t>Informes Mensuales
Analizados los informes mensuales de la ejecución presupuestal de Positiva Compañía de Seguros S.A. vigencia 2013, se observa desde el mes de enero una tendencia superior en el rubro de las apropiaciones (Gastos), con respecto a los ingresos estimados, situación que se mantuvo en la mayoría de los meses del año, sin que ellos registren alguna decisión que permitiera evitar los resultados registrados por la compañía al cierre de 2013; en ellos se observa más el comportamiento formal de su presentación que la utilización o beneficio que pueda otorgarle a la compañía como hubiese sido el ajuste de las apropiaciones de acuerdo al comportamiento en el mercado del portafolio de inversiones que únicamente alcanzó un ingreso causado por valor de $140.000 millones de los $421.980 presupuestados.</t>
  </si>
  <si>
    <t>sin embargo se detectan debilidades en la aprobación ejecución y toma de decisiones en los estimados programados y ejecutados por esta.
se evidencia que el presupuesto no es adoptado como una herramienta de importancia para el control financiero y la toma de decisiones</t>
  </si>
  <si>
    <t>Lo anterior, impacto el resultado del ejercicio que al cierre de la vigencia 2013, obtuvo una pérdida de $369.823 millones que comparada con el resultado negativo de la vigencia 2012, por valor de $14.683 millones, representa un incremento de aproximadamente 25 veces. Situación que no es concomitante con el manejo de los elementos técnicos, procedimentales y normativos aplicables a las Empresas Industriales y Comerciales del Estado –EICE.</t>
  </si>
  <si>
    <t>Incluir en los informes mensuales de presupuesto un capítulo relacionado con las desviaciones presupuestales que debe ser incluido en las presentaciones de Comité de Auditoría y Junta Directiva que se realizan de manera mensual y publicarlo en Intranet de la compañía.</t>
  </si>
  <si>
    <t xml:space="preserve">Dar un mayor alcance al informe mensual de presupuesto, como herramienta de consulta para el soporte en la toma de decisiones. </t>
  </si>
  <si>
    <t>Ampliar el informe mensual de presupuesto con contenido específico de análisis gráfico y cuantitativo de desviaciones presupuestales.
y publicarlo en la intranet incluyendo en este el análisis de desviación presupuestal.</t>
  </si>
  <si>
    <t>Informes mensuales con la ampliación correspondiente al capítulo de análisis de desviación presupuestal publicados en la intranet y presentaciones presentadas al Comité de Auditoría y Junta Directiva con el análisis del capítulo incluido en el informe.</t>
  </si>
  <si>
    <t>Garantías 
en la revisión del expediente del contrato de prestación de servicios No 897  de 18 de Diciembre de 2013, celebrado por Positiva Cía. de Seguros S.A y Competitive Strategy Insurance-CSI, por $822.9 millones para la actualización del licenciamiento Sybase, Soporte y asistencia calificada. Se evidencia que no se adjuntó la garantía necesaria para proteger el patrimonio público. En este caso la póliza de cumplimiento en favor de entidades estatales exigida en los estudios previos (Folio No 4) y en la invitación a ofertar (Folio No 8). Por lo que se evidencia incumplimiento de los requisitos para la ejecución del contrato, así como debilidades en la supervisión del mismo.</t>
  </si>
  <si>
    <t xml:space="preserve">Lo anterior, es el resultado del desconocimiento e inaplicación del Manual de Contratación y de los principios de la administración pública, establecidos en el artículo 209 de la Constitución Política, entre ellos el de celeridad, </t>
  </si>
  <si>
    <t>lo cual genera que la entidad no pueda hacer efectiva la correspondiente póliza en caso de incumplimiento del contrato suscrito.</t>
  </si>
  <si>
    <t xml:space="preserve">Realizar capacitaciones del proceso de Gestión de Aprovisionamiento de la Compañía y las consecuencias derivadas por la omisión en el cumplimiento de los prinicipios de la Funcion Pública. </t>
  </si>
  <si>
    <t xml:space="preserve">Garantizar que los funcionarios encargados de gestionar el proceso de Gestión de Aprovisionamiento de la Compañia, cuenten con los conocimientos necesarios para cumplir con los objetivos del proceso. </t>
  </si>
  <si>
    <t xml:space="preserve">Realizar capacitaciones trimestrales a los funcionarios de la Compañía acerca del proceso de Gestión de Aprovisionamiento estratégico de la Compañìa  y las consecuencias derivadas por la omisión en el cumplimiento de los principios de la Función Pública. </t>
  </si>
  <si>
    <t xml:space="preserve">Listado de capacitaciones trimestrales, presentación y evaluación de la capacitación </t>
  </si>
  <si>
    <t xml:space="preserve">Modificación de Garantías 
En la revisión  del  expediente del contrato  de prestación de servicios No 000329  de 19 de Abril de 2013, celebrado por Positiva S.A y Adecco Servicios Colombia, por $1.200.0 millones y cuyo objeto era la Prestación de servicios para la conformación de un outsourcing comercial y de servicio, orientado al cumplimiento de las metas de ventas en los productos VIDA y A.R.P. Se aprobaron dos modificaciones al contrato mediante otrosí No 1 de fecha 28 de Junio de 2013 y  otrosí No 2 del 27 de Diciembre de 2013, cambios que ampliaron el plazo de ejecución hasta el 31 de Marzo de 2014 y modificaciones en el precio, inicialmente por $65.0 millones y luego  por un valor de $24.0 millones, para un valor total del contrato de $1.289.0 millones. Se observó que no se modificaron las garantías por parte del contratista, de acuerdo al nuevo plazo y valores adicionados. </t>
  </si>
  <si>
    <t>La anterior situación evidencia debilidades de supervisión del contrato y deficiencias en el proceso de contratación,</t>
  </si>
  <si>
    <t>generándose riesgos en la recuperación de recursos públicos, al no contar con suficientes coberturas ante un posible siniestro.</t>
  </si>
  <si>
    <t xml:space="preserve">Hacer seguimiento al cumplimiento de los requisitos de legalización de las modificaciones de los contratos.   </t>
  </si>
  <si>
    <t xml:space="preserve">Garantizar que los procesos de  contratación de la Compañia, cumplan con los requisitos de legalización. </t>
  </si>
  <si>
    <t xml:space="preserve">Hacer seguimiento trimestral al cumplimiento de los requisitos de legalizacion de las modificaciones de los contratos.   </t>
  </si>
  <si>
    <t>Informe trimestral de seguimiento al cumplimiento de los requisitos de perfeccionamiento y legalización.</t>
  </si>
  <si>
    <t xml:space="preserve">Realizar capacitaciones del proceso de Gestión de Aprovisionamiento de la Compañia y los requisitos de perfeccionamiento y legalización. </t>
  </si>
  <si>
    <t xml:space="preserve"> Realizar capacitaciones trimestrales del proceso de Gestión de Aprovisionamiento de la Compañìa y los requisitos de perfeccionamiento y legalización. </t>
  </si>
  <si>
    <t>Listado de capacitaciones trimestrales, presentación  y evaluación de la capacitación</t>
  </si>
  <si>
    <t>Supervisión de contratos
De la relación de la muestra de los siguientes expedientes de los contratos:
9-2013,22-2013,35-2013,96-2013,97-2013,106-2013,257-2013,329-2013,514-2013,546-2013,575-2013,576-2013,628-2013,689-2013,768-2013,811-2013,836-2013,853-013,897-2013,899-2013,920-2013,21-2012,424-2012,829-2012,837-2012,911-2012,631-2010,720-2011, se evidenció que pese a las funciones y obligaciones establecidas, y una vez examinados los expedientes  contentivos de los contratos relacionados y los documentos soportes de los pagos no se evidencian informes, actas o documentos que certifiquen el cumplimiento de las obligaciones de los contratistas relacionando aspectos financieros, técnicos y jurídicos, ni menos el avance físico y presupuestal del objeto contratado. Así mismo, el formato para pago exigido a los supervisores como requisito para cancelación, no contiene un informe de fondo que permita evidenciar el estado, porcentaje y avance de los contratos así como posibles eventualidades que surgen de los mismos. Por lo cual no es posible verificar el estado actual de los contratos, en cuanto a avances, limitado dicho documento a una verificación del cumplimiento del respectivo pago.</t>
  </si>
  <si>
    <t>Por lo anterior, se concluye que los expedientes contractuales no evidencian el estado, avance, porcentaje, así como posibles eventualidades de los mismos, presentándose deficiencias en la supervisión  del proceso contractual.</t>
  </si>
  <si>
    <t>Las mencionadas circunstancias crean incertidumbre sobre la calidad en la información por lo cual se dificulta el seguimiento y control al proceso contractual.</t>
  </si>
  <si>
    <t xml:space="preserve">Hacer seguimiento al contenido de los informes de supervisión.   </t>
  </si>
  <si>
    <t xml:space="preserve">Garantizar la completitud de los informes de Supervisión </t>
  </si>
  <si>
    <t>Hacer seguimiento bimestral a una muestra de contratos del contenido de los informes de supervisión</t>
  </si>
  <si>
    <t>Informes bimestral del resultado del seguimiento al contenido de los informes de supervisión</t>
  </si>
  <si>
    <t xml:space="preserve">Realizar capacitaciones del proceso de Gestión de Aprovisionamiento de la Compañía y la forma de adelantar la función de supervisor. </t>
  </si>
  <si>
    <t xml:space="preserve">Garantizar que los funcionarios encargados de gestionar el proceso de  Gestión de Aprovisionamiento de la Compañia, cuenten con los conocimientos necesarios para cumplir con los objetivos del proceso. </t>
  </si>
  <si>
    <t xml:space="preserve"> Realizar capacitaciones trimestrales del proceso de Gestión de Aprovisionamiento, en cuanto al desempeño de las funciones de supervisión. </t>
  </si>
  <si>
    <t xml:space="preserve">Afiliaciones 
Positiva evidencia y soporta el proceso de recepción, radicación y registro de afiliaciones de empleadores y trabajadores dependientes e independientes que son afiliados al Sistema General de Riesgos; sin embargo en el proceso de control y seguimiento de la gestión, realizado por el operador “Salud Ocupacional de la Sabana Ltda.” presenta debilidades, en la inspección, asesoría, seguimiento y control en seguridad minera en el municipio de Ubaté - Cundinamarca (Formato de Intervención de empresas). </t>
  </si>
  <si>
    <t xml:space="preserve">Debido  a la oportunidad  en la vista de inspección del operador. Situación que se evidenció en visita realizada por el equipo auditor de la CGR. </t>
  </si>
  <si>
    <t xml:space="preserve">Situación que no permite controlar y hacer seguimiento al trámite oportuno de cualquier novedad presentada, bien sea por el trabajador o por la empresa afiliada a Positiva Compañía de Seguros S.A. </t>
  </si>
  <si>
    <t xml:space="preserve">Asegurar la oportunidad en la asesoría de P y P a las empresas de alto riesgo del sector minero. </t>
  </si>
  <si>
    <t xml:space="preserve">Informe mensual de empresas de minería afiliadas a nivel nacional, visitas programadas y realizadas </t>
  </si>
  <si>
    <t xml:space="preserve">Identificación Empresas 
En verificación al ingreso de empresas afiliadas en el SIARP, presentan registros repetidos en su dirección, teléfono y correo electrónico. </t>
  </si>
  <si>
    <t>Situación que denota debilidades de control en el manejo de la información.</t>
  </si>
  <si>
    <t>Esta situación puede afectar los procesos de la compañía en reportes e información de acciones que se evidencian posteriormente en indicadores de gestión.</t>
  </si>
  <si>
    <r>
      <t>Mejorar la calidad de la información suministrada</t>
    </r>
    <r>
      <rPr>
        <sz val="10"/>
        <color indexed="10"/>
        <rFont val="Arial"/>
        <family val="2"/>
      </rPr>
      <t xml:space="preserve"> </t>
    </r>
    <r>
      <rPr>
        <sz val="10"/>
        <color indexed="8"/>
        <rFont val="Arial"/>
        <family val="2"/>
      </rPr>
      <t>por los afiliados.</t>
    </r>
  </si>
  <si>
    <t>Realizar verificación de la información con el fin de identificar similitud de las empresas afiliadas  que presentan registros repetidos en Dirección, Teléfono y Correo Electrónico y de ser necesario  realizar los ajustes pertinentes.</t>
  </si>
  <si>
    <t xml:space="preserve">Informe semestral resultado de la verificación </t>
  </si>
  <si>
    <r>
      <t>Balance a Nivel de Subcuenta
• A 31 de diciembre de 2013, se observan diferencias por valor de $3.495.4 millones entre el Balance a nivel de subcuenta de Positiva Compañía de Seguros S.A. y la Nota Contable No. 26 
•</t>
    </r>
    <r>
      <rPr>
        <b/>
        <sz val="10"/>
        <rFont val="Arial"/>
        <family val="2"/>
      </rPr>
      <t xml:space="preserve"> Gastos de Arrendamiento Oficinas
</t>
    </r>
    <r>
      <rPr>
        <sz val="10"/>
        <rFont val="Arial"/>
        <family val="2"/>
      </rPr>
      <t>Revisado el detalle de los valores registrados en el Balance a nivel de subcuenta de Positiva Compañía de Seguros S.A. código contable 5145410-0000 “Arrendamientos Locales y Oficinas – Armenia por valor de $3.570 millones, se evidenció que estos corresponden a valores causados por concepto de arrendamiento de las diferentes oficinas que tenía arrendada la Compañía en el país, para el desarrollo de su objeto social. Lo anterior, incumple el principio de reconocimiento de ingresos y gastos en lo relacionado con el adecuado registro de las operaciones en la cuenta apropiada, por el monto correcto, para obtener el justo cómputo del resultado neto del período.</t>
    </r>
  </si>
  <si>
    <t xml:space="preserve">Lo anterior, demuestra debilidades de control en las cualidades de la información,  </t>
  </si>
  <si>
    <t>lo que genera incertidumbre sobre la uniformidad de las bases sobre las cuales la compañía prepara y presenta la información contable.</t>
  </si>
  <si>
    <t>Diseñar un diagrama de contexto que facilite el entendimiento de la arquitectura de los sistemas de información core de la Compañia. Esto permitirá, entre otros aspectos, conocer la iteracción de los sistemas de infromación</t>
  </si>
  <si>
    <t xml:space="preserve">Garantizar el entendimiento de los sistemas de información de la Compañìa, sus flujos e interrelaciones. </t>
  </si>
  <si>
    <t>Contar con un diagrama de contexto como herramienta de gestión de conocimiento.</t>
  </si>
  <si>
    <t>Diagrama de contexto</t>
  </si>
  <si>
    <t>Provisión de Contratos
Del análisis practicado a la Cuenta Por Pagar denominada “Provisión de Contratos” código contable 289595-0000 registrada en el Balance a nivel de subcuenta con saldo a 31 de diciembre de 2013, por valor de $15.412 millones, observamos:c- Saldos contrarios a su naturaleza en los conceptos relacionados a continuación: tabla 19.  Diferencias por valor de $1.772 millones entre el valor de las cuentas por pagar constituidas a 31 de diciembre de 2013, y lo pagado durante el primer bimestre de 2014, por este concepto a favor del Banco de Bogotá S.A. y Competitive Strategy Insurance como se describe a continuación: Tabla 20.</t>
  </si>
  <si>
    <t xml:space="preserve">Lo anterior, Subestima el valor de las cuentas por pagar – provisión contratos por los conceptos identificados saldos contrarios a su naturaleza y mayores valores cancelados a los proveedores en $2.022 millones, igualmente, genera incertidumbre en las fuentes o soportes de las obligaciones causadas a favor de CSI, Ajuste final a las cuentas por pagar competitive Strategy Insurance Colombia SAS CSI.  </t>
  </si>
  <si>
    <t>Capacitar a las áreas semestralmente sobre el tema Cuentas por Pagar, como parte de las capacitaciones que se cumplirán para el proceso de Gestión de Aprovisionamiento.</t>
  </si>
  <si>
    <t>Registrar en forma razonable los saldos de aquellos pasivos u obligaciones al final del ejercicio contable</t>
  </si>
  <si>
    <t>Capacitar a las áreas semestralmente en el marco del proceso de Gestión de Aprovisionamiento sobre el tema relacionado con las cuentas por pagar.</t>
  </si>
  <si>
    <t xml:space="preserve">Listado de asistentes y presentación asociada. </t>
  </si>
  <si>
    <t>Liquidación y pago de Incapacidades 
De acuerdo a información enviada por Positiva Cía. de Seguros S.A a la CGR, en donde se observan presuntas irregularidades en el desarrollo del proceso de liquidación y pago de incapacidades temporales por Riesgos Laborales en el área de indemnizaciones de Positiva Cía. de Seguros S.A durante el año 2012 y 2013. De acuerdo al análisis de la información allegada por la entidad y a los procedimientos realizados, se estableció defraudación en el proceso de pagos de incapacidades por exempleados de la entidad.</t>
  </si>
  <si>
    <t>De conformidad con lo evidenciado se presenta una inobservancia de los principios de la función administrativa establecidos en el artículo 209, en especial el de economía y eficacia, y una falta de controles internos de la entidad al área de indemnizaciones y autorizaciones.</t>
  </si>
  <si>
    <t>Lo anterior constituye un presunto daño patrimonial de acuerdo a lo estipulado en el Artículo 6 de La ley 610 de 2000 , por valor de $236,3 millones</t>
  </si>
  <si>
    <r>
      <t xml:space="preserve">Minas de extracción de carbón por socavón -municipio de Ubaté, Cucunubá y Sutatausa.
En tres de las empresas mineras visitas por la Contraloría General de la República en el municipio de Ubaté (Tabla 30), se observó:De la fecha de afiliación a la fecha de evaluación inicial existe un promedio aproximado de 7 meses, lo que evidencia inoportunidad en la elaboración del diagnóstico inicial de la situación de cada mina, lo que impide que el empresario inicie oportunamente las acciones para minimizar o eliminar la posibilidad de incidentes o accidentes que pongan en peligro a los trabajadores de las minas, 
</t>
    </r>
    <r>
      <rPr>
        <b/>
        <sz val="10"/>
        <rFont val="Arial"/>
        <family val="2"/>
      </rPr>
      <t xml:space="preserve">- </t>
    </r>
    <r>
      <rPr>
        <sz val="10"/>
        <rFont val="Arial"/>
        <family val="2"/>
      </rPr>
      <t>No obstante que existen diferentes formas o modalidades de realizar prevención y promoción, establecidas por la Ley 1562 de 2012, se evidencian deficiencias en: capacitación, orientación en temas e investigación de accidentes, gestión de riesgo, causalidad de pérdidas, inspecciones planeadas. Así mismo, se evidenció suministro mínimo de material de divulgación sobre prevención y control de la explotación minera de socavón.</t>
    </r>
  </si>
  <si>
    <t>Lo anterior evidencia deficiencias en la supervisión que debe realizar la Compañía como administradora de riesgos laborales en estas empresas de alto riesgo.</t>
  </si>
  <si>
    <t>situación que, en caso de presentarse, impactaría negativamente los intereses de la compañía.</t>
  </si>
  <si>
    <t xml:space="preserve">Incluir en el Plan Anual de Formación de la Vigencia 2015 de las sucursales Antioquia, Cundinamarca, Boyacá, Norte de Santander y Santander  un tema mensual de capacitación en Prevención de Riesgos Laborales en Minería </t>
  </si>
  <si>
    <t>Fortalecer las actividades de formación y capacitación en prevención y control de riesgos del sector minero</t>
  </si>
  <si>
    <t xml:space="preserve">Incluir en el Plan Anual de Formación de la Vigencia 2015 de las sucursales Antioquia, Cundinamarca, Boyacá y Norte de Santander y Santander  un tema mensual de capacitación en Prevención de Riesgos Laborales en Minería </t>
  </si>
  <si>
    <t>Plan Anual de Formación Vigencia 2015 de las sucursales Antioquia, Cundinamarca, Boyacá, Norte de Santander y Santander publicado en el Portal Web de Positiva</t>
  </si>
  <si>
    <t xml:space="preserve">Documento que acredita representación legal
se observa en el contrato No. 131 del 2013, cuyo objeto es la “Prestación de servicios de Promoción y Prevención para implementar, mejorar y/o mantener estrategias de promoción y prevención en las empresas afiliadas a la Regional Centro: Sucursal Cundinamarca, Boyacá, Tolima, Putumayo, y Huila en la línea de Acción de Positiva Acompaña, Educa y Comunica dentro del Plan Avanzado (Gestión de la prevención de la Enfermedad Profesional) y Especializado (Programas de Vigilancia epidemiológica) específicamente en el diseño de estrategias para el diagnóstico y control de los factores de riesgo psicosocial del Modelo de Gestión Positiva Suma”, por $50 millones, que en el expediente del contrato no se allega certificado de Cámara de Comercio sino un registro único empresarial y social del sistema RUES de Confecámaras. </t>
  </si>
  <si>
    <t>Esta situación evidencia deficiencias de control en los procesos de contratación de la entidad y en la verificación de los requisitos del contratista.</t>
  </si>
  <si>
    <t>Informe trimestral de seguimiento  sobre una muestra de contratos al cumplimiento de los documentos que acreditan la existencia y representación legal del contratista.</t>
  </si>
  <si>
    <t xml:space="preserve">Garantizar la completitud de los documentos que acreditan los requisitos del contratista </t>
  </si>
  <si>
    <t xml:space="preserve">Hacer seguimiento trimestral sobre una muestra de contratos  a los documentos que acreditan la existencia y representación legal del contratista. </t>
  </si>
  <si>
    <t>Informe trimestral de seguimiento al cumplimiento de los documentos que acreditan la existencia y representación legal del contratista.</t>
  </si>
  <si>
    <t>Proceso Ramo Seguro de Vida
En el proceso de registro de información correspondiente a los ramos de seguro de vida individual y seguro de vida colectivo, se estableció que existe duplicación de esfuerzos y redundancia de información
Se observó que para registrar los datos de las afiliaciones en el sistema de Positiva que utiliza la Regional Centro, se manejan varias fuentes, entre las cuales está la del sistema de consulta de la información no estructurada (formularios) y la información registrada inicialmente por Sistemas y Computadores.
Además, este proceso se soporta con información adicional tomada de varias hojas Excel que en términos de Ingeniería de Software pudieran estar contenidas como parámetros de un sistema de información integrado.</t>
  </si>
  <si>
    <t>Esta situación evidencia debilidades en el desarrollo y mantenimiento del aplicativo, ocasionando que éste no sea eficiente, más aún cuando el proceso de digitalización acarrea costos importantes para Positiva.</t>
  </si>
  <si>
    <t>que conlleva a un desequilibrio costo/beneficio en la utilización de los servicios de digitalización prestados por la firma Sistemas y Computadores S.A.</t>
  </si>
  <si>
    <t xml:space="preserve">Si-Fueron entregadas las actas de conciliación mensual  con la Gerencia de Gestión Financiera y  Gerencia de Tesorería sobre los recaudos obtenidos y transferidos a SISE o aplicativo contable correspondiente. </t>
  </si>
  <si>
    <t xml:space="preserve">Carpeta Electrónica Anexos/Operaciones/Hallazgo 3  y carpetas </t>
  </si>
  <si>
    <t>Si-Fueron entregadas las actas de conciliación mensual  con la Gerencia de Gestión Financiera, Gerencia de Tesorería y con la Gerencia de Canales con el fin de  validar la causación, recaudo, % de comisión, el intermediario y los pagos efectivos de comisiones.</t>
  </si>
  <si>
    <t xml:space="preserve">Carpeta Electrónica Anexos/Operaciones/Hallazgo 4  y carpetas </t>
  </si>
  <si>
    <t>Si-Fueron entregados los informes de seguimiento bimestral al indicador de oportunidad en el cumplimiento de los planes de trabajo</t>
  </si>
  <si>
    <t xml:space="preserve">Si- Fue entregado cronograma de de actividades para la implementación de controles en el pago de incapacidades temporales a través de nóminas manuales </t>
  </si>
  <si>
    <t>Carpeta Electrónica Anexos/Gerencia de Indemnizaciones/Hallazgo 1  y 3 item 1</t>
  </si>
  <si>
    <t>Si-Fue actualizado el proceso  Incapacidad Temporal y el Manual de Siniestros</t>
  </si>
  <si>
    <t>Si- Fue entregado informe resultado de la validación -Validar que la parametrización realizada en el aplicativo SIARP para mitigar los pagos  manuales por la causal de rechazo NIT- CEDULA,</t>
  </si>
  <si>
    <t>Carpeta Electrónica Anexos/Gerencia de Indemnizaciones/Hallazgo 1 y 3 item 3</t>
  </si>
  <si>
    <t>Carpeta Electrónica Anexos/Gerencia de Indemnizaciones/Hallazgo 2 item 2</t>
  </si>
  <si>
    <t xml:space="preserve">corregir el informe de mayo </t>
  </si>
  <si>
    <t>Que cambios se realizaron</t>
  </si>
  <si>
    <t>hacer prueba</t>
  </si>
  <si>
    <t>corregir informe de junio cultivo rio</t>
  </si>
  <si>
    <t>no reportó</t>
  </si>
  <si>
    <t xml:space="preserve">esta mal informe de mayo </t>
  </si>
  <si>
    <t xml:space="preserve">esta mal enumerado informe de mayo </t>
  </si>
  <si>
    <r>
      <t xml:space="preserve">Hacer seguimiento semanal a la afiliación de empresas de minería a nivel nacional, mediante la consulta del reporte de  SCG Afiliaciones y realizar  durante los  primeros 30 días </t>
    </r>
    <r>
      <rPr>
        <sz val="10"/>
        <color rgb="FFFF0000"/>
        <rFont val="Arial"/>
        <family val="2"/>
      </rPr>
      <t xml:space="preserve">hábiles </t>
    </r>
    <r>
      <rPr>
        <sz val="10"/>
        <rFont val="Arial"/>
        <family val="2"/>
      </rPr>
      <t xml:space="preserve">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r>
      <rPr>
        <sz val="10"/>
        <color rgb="FFFF0000"/>
        <rFont val="Arial"/>
        <family val="2"/>
      </rPr>
      <t xml:space="preserve">
</t>
    </r>
    <r>
      <rPr>
        <sz val="10"/>
        <rFont val="Arial"/>
        <family val="2"/>
      </rPr>
      <t xml:space="preserve">
</t>
    </r>
  </si>
  <si>
    <r>
      <t xml:space="preserve">Hacer seguimiento semanal a la afiliación de empresas de minería a nivel nacional, mediante la consulta del reporte de  SCG Afiliaciones y realizar  durante los  primeros 30 días </t>
    </r>
    <r>
      <rPr>
        <sz val="10"/>
        <color rgb="FFFF0000"/>
        <rFont val="Arial"/>
        <family val="2"/>
      </rPr>
      <t>hábiles</t>
    </r>
    <r>
      <rPr>
        <sz val="10"/>
        <rFont val="Arial"/>
        <family val="2"/>
      </rPr>
      <t xml:space="preserve"> 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</si>
  <si>
    <r>
      <t xml:space="preserve">Hacer seguimiento semanal a la afiliación de empresas de minería a nivel nacional, mediante la consulta del reporte de  SCG Afiliaciones y realizar  durante los  primeros 30 días </t>
    </r>
    <r>
      <rPr>
        <sz val="10"/>
        <color rgb="FFFF0000"/>
        <rFont val="Arial"/>
        <family val="2"/>
      </rPr>
      <t>hábiles</t>
    </r>
    <r>
      <rPr>
        <sz val="10"/>
        <color theme="1"/>
        <rFont val="Arial"/>
        <family val="2"/>
      </rPr>
      <t xml:space="preserve"> 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</si>
  <si>
    <r>
      <t>Hacer seguimiento semanal a la afiliación de empresas de minería a nivel nacional, mediante la consulta del reporte de  SCG Afiliaciones y realizar  durante los  primeros 30 días</t>
    </r>
    <r>
      <rPr>
        <sz val="10"/>
        <color rgb="FFFF0000"/>
        <rFont val="Arial"/>
        <family val="2"/>
      </rPr>
      <t xml:space="preserve"> hábiles </t>
    </r>
    <r>
      <rPr>
        <sz val="10"/>
        <color theme="1"/>
        <rFont val="Arial"/>
        <family val="2"/>
      </rPr>
      <t xml:space="preserve">posteriores a la afiliación, una visita para verificar el diagnóstico de condiciones de seguridad minera y  asesorar en el plan de trabajo de seguridad y salud en el trabajo que debe implementar la empresa.
*observación: Se cambió  los 30 días calendario por 30 días hábiles. 
</t>
    </r>
  </si>
  <si>
    <t>Se modificó la Acción de Mejoramiento en el siguiente sentido:Se cambió 30 días calendario por 30 días hábiles, de acuerdo a solicitud justificada por el responsable de la acción de mejoramiento (enero 2015)</t>
  </si>
  <si>
    <t>Perídodos fiscales que cubre:  2011, 2013, 2014 y Actuación Especial</t>
  </si>
  <si>
    <r>
      <rPr>
        <b/>
        <sz val="10"/>
        <color theme="1"/>
        <rFont val="Arial"/>
        <family val="2"/>
      </rPr>
      <t>Liquidación de nómina en la conmutación pensional</t>
    </r>
    <r>
      <rPr>
        <sz val="10"/>
        <color theme="1"/>
        <rFont val="Arial"/>
        <family val="2"/>
      </rPr>
      <t xml:space="preserve">
En la conmutación pensional ETB, existen inconsistencias por valor $5.3 millones entre los registros de nómina y el valor de la mesada de 2 causantes,  debido a un  reconocimiento y pago doble de la mesada de bienvenida, la cual debe ser reconocida por única vez y al reconocimiento y pago de mesadas por mayor valor,  </t>
    </r>
  </si>
  <si>
    <t xml:space="preserve">lo anterior, evidencia debilidades de control operativo en cuanto a deficiencia en controles asociados a revisiones en la liquidación de la nómina, por cuanto los controles implementados no fueron suficientes para identificar estos excesos en la liquidación, </t>
  </si>
  <si>
    <t xml:space="preserve">exponiendo el proceso a riesgo durante la vigencia 2014. </t>
  </si>
  <si>
    <t xml:space="preserve">Lo anterior, denota debilidades de control relacionadas con el suministro de la información y con las novedades en la incorporación de la nómina, </t>
  </si>
  <si>
    <t xml:space="preserve">lo cual podría  afectar los derechos de los pensionados </t>
  </si>
  <si>
    <r>
      <rPr>
        <b/>
        <sz val="10"/>
        <color theme="1"/>
        <rFont val="Arial"/>
        <family val="2"/>
      </rPr>
      <t>Novedades de pensionados ARL y conmutación vigencia 2014</t>
    </r>
    <r>
      <rPr>
        <sz val="10"/>
        <color theme="1"/>
        <rFont val="Arial"/>
        <family val="2"/>
      </rPr>
      <t xml:space="preserve">
Deficiencias en el proceso de incorporación de novedades a Nómina por retiro de pensionados. Por cuanto se identifica: a) (1) caso de un pensionado de  ARL retirado de la nómina sin que hubiese cesado su derecho, b) (1) caso en la nómina de Conmutación Pensional donde se evidencia un tercero con dos fechas de retiro y c) (28) casos asociados a deficiencias operativas en el suministro de la información a la CGR. </t>
    </r>
  </si>
  <si>
    <t>Gestión de Cartera
No hay efectividad en la gestión adelantada en el proceso de conciliación de cartera adelantado por Positiva, relacionado con el NIT, 890.399.011., Por cuanto, Positiva recibió los aportes de Sistema General de Participaciones correspondientes al NIT mencionado, los cuales no han sido conciliados.</t>
  </si>
  <si>
    <t>Lo anterior, conlleva a que Positiva mantenga cuentas por cobrar que no obedecen a la realidad de las mismas.</t>
  </si>
  <si>
    <t xml:space="preserve">Planeación actividades de promoción y prevención
No hay unidad de criterio entre la identificación de la necesidad planeada en las actividades de promoción y prevención y su ejecución real. Por cuanto: a) Se evidenció que en 8 actividades las cantidades inicialmente requeridas fueron modificadas sin que las mismas hayan sido ajustadas y b) 3 actividades con  deficiencias operativas en el registro de la información relacionada con errores en registro, cargue de información etc. </t>
  </si>
  <si>
    <t>Presupuesto no acorde con lo requerido y deficiencias operativas en medición.</t>
  </si>
  <si>
    <t>Lo anterior, dificulta la medición real del cumplimiento frente a las metas anuales establecidas. Igualmente, no permite obtener resultados reales del cumplimiento de las mismas, exponiendo el proceso a riesgo operativo, riesgo que igualmente no fue identificado y valorado cuantitativamente.</t>
  </si>
  <si>
    <t xml:space="preserve">Subestimación del Ingreso
Existen diferencias entre los Siniestros Liquidados de la conmutación pensional y la Causación registrada por este concepto al cierre de la vigencia 2014. </t>
  </si>
  <si>
    <t xml:space="preserve">Debido a la contabilización de los reintegros efectuados por algunos pensionados de la Empresa de Teléfonos de Bogotá (ETB) y por los retroactivos girados por COLPENSIONES y ETB, originados por pensiones compartidas, los cuales se registran como un menor valor del siniestro afectando con signo contrario a su naturaleza la cuenta de gastos (cta. 5102), </t>
  </si>
  <si>
    <t xml:space="preserve">lo anterior, subestimó la cuenta Ingresos subcuenta diversos (4195) en $7.646 millones al cierre de la vigencia 2014, y subestimó en igual cuantía las cuentas por cobrar subcuenta diversas (1693) de Positiva durante este periodo.  </t>
  </si>
  <si>
    <t xml:space="preserve">Terceros Pendientes de Ajuste
Existen diferencias entre los Siniestros Liquidados en ARL y la Causación registrada por este concepto a nivel de tercero en los Estados Financieros de Positiva al cierre de la vigencia 2014. </t>
  </si>
  <si>
    <t>Debido a que la interface de causación de la nómina de pensionados, adicional a la identificación del pensionado, contemplaba también el número de identificación de los terceros con los cuales los pensionados presentan obligaciones (Libranzas, Prestamos con cooperativas etc),</t>
  </si>
  <si>
    <t xml:space="preserve"> lo anterior, presentó diferencias a nivel de tercero en el mes de enero en el movimiento contable de 14.598 terceros por valor de $ 2.265 millones, los cuales al cierre de la vigencia no fueron ajustados.</t>
  </si>
  <si>
    <t xml:space="preserve">Debilidades de Control y Seguimiento
Se encontraron  diferencias entre los Siniestros Liquidados en Vida Grupo y la Causación registrada por este concepto en los Estados Financieros de Positiva  al cierre de la vigencia 2014. 
Diferencias entre los Siniestros Liquidados en conmutación pensional y la Causación registrada por este concepto en los Estados Financieros de Positiva al cierre de la vigencia 2014. 
Diferencias entre los Siniestros Liquidados en ARL y la Causación registrada por este concepto en los Estados Financieros de Positiva al cierre de la vigencia 2014. 
</t>
  </si>
  <si>
    <t xml:space="preserve">Debido, a las siguientes situaciones que demuestran debilidades de control interno contable:
• La información suministrada por Positiva  contiene además de lo relacionado con 2014, datos correspondientes al 2013 y a 2015; 
• No se incluyó en la información suministrada por Positiva  a la CGR la totalidad de los recibos correspondientes a los siniestros liquidados; 
• No se incluyó en la información suministrada por Positiva a la CGR los hechos de vigencias anteriores que permiten ver la integralidad de los  movimientos de la cuenta contable; 
• La diversidad de tipologías que se utilizan para el reconocimiento y revelación de los hechos económicos tales como ajustes contables manuales o beneficiarios que no se identifican por su número de identificación entre otros, lo anterior, genera desgaste administrativo para el control y seguimiento de las operaciones propias de este ramo.
</t>
  </si>
  <si>
    <t>Situación está que dificulta la trazabilidad de la consistencia de la información</t>
  </si>
  <si>
    <t>Fecha de Suscripción: 28 de agosto de 2015.</t>
  </si>
  <si>
    <t>Ajustar el procedimiento "VO-PR-LNPR-02 LIQUIDACION Y PAGO DE PENSIONES" y el VO-IN-IMNP-03 Instructivo para Modificaciones en el Sistema  de  Información  Nómina de Pensionados".</t>
  </si>
  <si>
    <t>Asegurar que la información de las novedades de ingreso registradas por la Gerencia de Indemnizaciones  en la aplicación de nómina de pensionados corresponde exactamente a la información contenida en las comunicaciones de reconocimiento de derechos pensionales</t>
  </si>
  <si>
    <t>Documentos ajustados y publicados en la intranet</t>
  </si>
  <si>
    <t xml:space="preserve">Revisar y actualizar la matriz de riesgos y controles del proceso Pago de Pensiones </t>
  </si>
  <si>
    <t>Actualizar la matriz de riesgos y controles del proceso Pago de Pensiones.</t>
  </si>
  <si>
    <t>Matriz de riesgos y controles actualizada</t>
  </si>
  <si>
    <t>Validar la información de los oficios de reconocimiento (datos y valores) vrs la información registrada por la Gerencia de Indemnizaciones en la base de datos del aplicativo de nómina.</t>
  </si>
  <si>
    <t>Validar la información de los oficios de reconocimiento (datos y valores) vrs la información registradas por la Gerencia de Indemnizaciones en el aplicativo de nómina (Tipo y número de documento, nombres y apellidos de causantes y beneficiarios, valor de la mesada, valor retroactivo si aplica, entidad bancaria, cuenta preasignada, dirección, ciudad, distribución de la pensión y porcentajes de invalidez).</t>
  </si>
  <si>
    <t>Informe resultado de la verificación.</t>
  </si>
  <si>
    <t>Gestionar mensualmente acciones de recuperación de los mayores valores pagados.</t>
  </si>
  <si>
    <t>informe semestral resultado de la gestión</t>
  </si>
  <si>
    <t>Implementar en el aplicativo SIARP el  liquidador para reconocimiento de pensiones del Ramo ARL, el cual calculará automáticamente la mesada pensional y trasladará a través de interfaz la información a la nómina de pensionados.</t>
  </si>
  <si>
    <t>Solicitar al proveedor del aplicativo SIARP, implementar en la herramienta SIARP el liquidador de pensiones del Ramo ARL, el cual calculará automáticamente la mesada pensional y trasladará a través de interfaz la información a la nómina de pensionados.</t>
  </si>
  <si>
    <t>Asegurar que las novedades de retiro registradas en la nómina de pensionados cuenten con los soportes que justifiquen debidamente el retiro</t>
  </si>
  <si>
    <t>Documentos actualizados y publicados en la intranet</t>
  </si>
  <si>
    <t>Ajustar el reporte de novedades de la aplicación SIAN para que se generen por periodo de liquidación.</t>
  </si>
  <si>
    <t>Solicitar al proveedor del aplicativo SIAN ajustar el reporte de novedades para que se genere por periodo de liquidación.</t>
  </si>
  <si>
    <t>Reporte de novedades aplicadas por periodo de liquidación.</t>
  </si>
  <si>
    <t>Hacer seguimiento mensual a la depuración de partidas de la cuenta contable 279505 (Pasivos no identificados), para las cuentas bancarias de recaudo ARL desde el año 2013. Las cuentas y bancos relacionados son: Banco Caja Social BCSC Cuenta 24500790087, Banco Colpatria Cuenta 0122169889, Banco de Bogota Cuenta 492402110, Banco de Occidente Cuenta 200849263 y Bancolombia Cuenta 30468439040.</t>
  </si>
  <si>
    <t>Al aplicar todas las partidas pendientes en la cuenta 279505 (Pasivos no identificados), se disminuye el riesgo de tener en la cartera vigencias que sobreestiman el valor de la misma.</t>
  </si>
  <si>
    <t>Hacer seguimiento mensual a la depuración de partidas de la cuenta 279505 (Pasivos no identificados) correspondientes a las cuentas de recaudo ARL  desde el año 2013.</t>
  </si>
  <si>
    <t>Informe  de avance trimestral</t>
  </si>
  <si>
    <t>Actualizar  el procedimiento de "Atención de Empresas con Planes Regulares" para que se incorpore en la columna de observaciones de la herramienta Gespost, la parametrización de las causas cuando se presentan diferencias entre lo planeado y lo ejecutado de las actividades programadas.</t>
  </si>
  <si>
    <t>Registrar las causas del número de actividades ejecutadas y su justificación, que se presentan en el desarrollo de los Planes de Trabajo, cuando se presentan diferencias entre lo planeado y lo ejecutado.</t>
  </si>
  <si>
    <t>Actualizar y publicar el procedimiento de "Atención de Empresas con Planes Regulares" para que se incorpore en la columna de observaciones de la herramienta Gespost, la parametrización de las causas cuando se presentan diferencias entre lo planeado y lo ejecutado de las actividades programadas</t>
  </si>
  <si>
    <t xml:space="preserve">Documento ajustado y publicado en la intranet </t>
  </si>
  <si>
    <t xml:space="preserve">Solicitar al proveedor del aplicativo Gestpos, parametrizar las causas de las diferencias entre lo planeado y lo ejecutado de las actividades programadas. </t>
  </si>
  <si>
    <r>
      <t>Tener trazabilidad de las modificaciones y su justificación que presentan los Planes de Trabajo en las diferentes</t>
    </r>
    <r>
      <rPr>
        <sz val="10"/>
        <color indexed="10"/>
        <rFont val="Arial"/>
        <family val="2"/>
      </rPr>
      <t xml:space="preserve"> </t>
    </r>
    <r>
      <rPr>
        <sz val="10"/>
        <color indexed="8"/>
        <rFont val="Arial"/>
        <family val="2"/>
      </rPr>
      <t>vigencias.</t>
    </r>
  </si>
  <si>
    <t>Aplicativo en producción con el ajuste solicitado.</t>
  </si>
  <si>
    <t>Incorporar en el Acuerdo de Niveles de Servicio de la Interventoría, la revisión de la información incorporada por los Gestores y Asesores en el aplicativo Gespost.</t>
  </si>
  <si>
    <t>Verificar que la información registrada en los Planes de Trabajo cargados en el aplicativo, estén de forma correcta.</t>
  </si>
  <si>
    <r>
      <t>Adicionar  en el Acuerdo de Niveles de Servicio de la Interventoría,</t>
    </r>
    <r>
      <rPr>
        <sz val="10"/>
        <color indexed="8"/>
        <rFont val="Arial"/>
        <family val="2"/>
      </rPr>
      <t xml:space="preserve"> la revisión técnica de la ejecución realizada </t>
    </r>
    <r>
      <rPr>
        <sz val="10"/>
        <rFont val="Arial"/>
        <family val="2"/>
      </rPr>
      <t xml:space="preserve">por los Gestores </t>
    </r>
    <r>
      <rPr>
        <sz val="10"/>
        <color indexed="8"/>
        <rFont val="Arial"/>
        <family val="2"/>
      </rPr>
      <t>y Asesores e</t>
    </r>
    <r>
      <rPr>
        <sz val="10"/>
        <rFont val="Arial"/>
        <family val="2"/>
      </rPr>
      <t>n el aplicativo Gespost.</t>
    </r>
  </si>
  <si>
    <t>Documento Acuerdos de Niveles de Servicio</t>
  </si>
  <si>
    <t xml:space="preserve">Establecer un procedimiento para la contabilización de los reintegros que se generan por pensiones compartidas con Colpensiones y mesadas simultaneas, e incluir dentro de éste las conciliaciones con la Gerencia de Indemnizaciones y la Gerencia de Pensiones. </t>
  </si>
  <si>
    <t>Tener información confiable</t>
  </si>
  <si>
    <t xml:space="preserve">Establecer, documentar y publicar  un procedimiento para la contabilización de los reintegros que se generan por pensiones compartidas con Colpensiones y mesadas simultaneas, e incluir dentro de éste las conciliaciones con la Gerencia de Indemnizaciones y la Gerencia de Pensiones. </t>
  </si>
  <si>
    <t xml:space="preserve">Procedimiento publicado en la Intranet </t>
  </si>
  <si>
    <t>Ajustar la interfaz mediante la cual se reporta a la Gerencia de Gestión Financiera la información de la nómina de pensionados de  tal forma que el auxiliar de las cuentas asociadas a esta operación quede registrado en el aplicativo de nómina de pensionados.</t>
  </si>
  <si>
    <t>El reconocimiento de los valores causados y pagados de cada pensionado.</t>
  </si>
  <si>
    <t>Ajustar la interfaz mediante la cual se reporta a Gerencia de Gestión Financiera la información de la nómina de pensionados de  tal forma que el auxiliar de las cuentas asociadas a esta operación quede registrado en el aplicativo de nómina de pensionados.</t>
  </si>
  <si>
    <t>Interfaz en operación</t>
  </si>
  <si>
    <t>Tener soportadas, sustentadas y conciliadas las cifras de siniestros de todos los ramos que maneja la Compañía.</t>
  </si>
  <si>
    <t>Hacer conciliaciones trimestrales  de los siniestros liquidados entre las Gerencias de Gestion Financiera, Gerencia de Indemnizaciones y Gerencia de Pensiones.</t>
  </si>
  <si>
    <t>Informe trimestral resultado de la conciliación</t>
  </si>
  <si>
    <t>Puesta en producción del módulo de consulta.</t>
  </si>
  <si>
    <r>
      <t>Desarrollar en el aplicativo Expediente Digital II, el módulo de consulta de empresas con duplicidad en datos de dirección, teléfono o correo electrónico, y a partir de este reporte hacer la validación y en caso de ser necesario hacer el ajuste respectivo.</t>
    </r>
    <r>
      <rPr>
        <sz val="10"/>
        <color rgb="FFFF0000"/>
        <rFont val="Arial"/>
        <family val="2"/>
      </rPr>
      <t>Se modificó la acción de mejora y actividades  a solicitud del responsable del plan debidamente justificado (enero 2016)</t>
    </r>
  </si>
  <si>
    <r>
      <t xml:space="preserve">Desarrollar en el aplicativo Expediente Digital II, el módulo de consulta de empresas con duplicidad en datos de dirección, teléfono o correo electrónico, y a partir de este reporte hacer la validación y en caso de ser necesario hacer el ajuste respectivo.  </t>
    </r>
    <r>
      <rPr>
        <sz val="10"/>
        <color rgb="FFFF0000"/>
        <rFont val="Arial"/>
        <family val="2"/>
      </rPr>
      <t>Se modificó la acción de mejora y actividades  a solicitud del responsable del plan debidamente justificado (enero 2016)</t>
    </r>
  </si>
  <si>
    <r>
      <t>Coordinar las actividades con los proveedores y las áreas involucradas,  con  el  fin de implementar la interfaz Iaxis – SIAN,  que permite registrar automáticamente las novedades de los ramos de rentas vitalicias y conmutación pensional, para lo cual elaborará un cronograma con las actividades, responsables y fechas límites y realizará el seguimiento respectivo.</t>
    </r>
    <r>
      <rPr>
        <sz val="10"/>
        <color rgb="FFFF0000"/>
        <rFont val="Arial"/>
        <family val="2"/>
      </rPr>
      <t>Se modificó la acción de mejora, actividades y unidad de medida  a solicitud del responsable del plan justificado (enero 2016)</t>
    </r>
  </si>
  <si>
    <r>
      <t xml:space="preserve">Lograr la  automatización de  novedades de  nómina de Pensionados de Conmutación Pensional y  Rentas  Vitalicias  a  través de la interfaz entre IAXIS y SIAN. </t>
    </r>
    <r>
      <rPr>
        <sz val="10"/>
        <color rgb="FFFF0000"/>
        <rFont val="Arial"/>
        <family val="2"/>
      </rPr>
      <t>Se modificó la acción de mejora, actividades y unidad de medida  a solicitud del responsable del plan justificado (enero 2016)</t>
    </r>
  </si>
  <si>
    <r>
      <t xml:space="preserve">Interfaz en Operación. </t>
    </r>
    <r>
      <rPr>
        <sz val="10"/>
        <color rgb="FFFF0000"/>
        <rFont val="Arial"/>
        <family val="2"/>
      </rPr>
      <t>Se modificó la acción de mejora, actividades y unidad de medida  a solicitud del responsable del plan justificado (enero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</si>
</sst>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0.000"/>
    <numFmt numFmtId="166" formatCode="dd/mmm/yyyy;@"/>
    <numFmt numFmtId="167" formatCode="0;[Red]0"/>
    <numFmt numFmtId="168" formatCode="_ * #,##0_ ;_ * \-#,##0_ ;_ * &quot;-&quot;??_ ;_ @_ "/>
    <numFmt numFmtId="169" formatCode="&quot;$&quot;\ #,##0.00"/>
  </numFmts>
  <fonts count="27" x14ac:knownFonts="1">
    <font>
      <sz val="10"/>
      <color theme="1"/>
      <name val="Arial"/>
      <family val="2"/>
    </font>
    <font>
      <sz val="10"/>
      <name val="Arial"/>
      <family val="2"/>
    </font>
    <font>
      <b/>
      <sz val="11"/>
      <name val="Arial"/>
      <family val="2"/>
    </font>
    <font>
      <sz val="11"/>
      <name val="Arial"/>
      <family val="2"/>
    </font>
    <font>
      <b/>
      <sz val="11"/>
      <color indexed="10"/>
      <name val="Arial"/>
      <family val="2"/>
    </font>
    <font>
      <b/>
      <sz val="10"/>
      <name val="Arial"/>
      <family val="2"/>
    </font>
    <font>
      <sz val="8"/>
      <name val="Arial"/>
      <family val="2"/>
    </font>
    <font>
      <b/>
      <sz val="8"/>
      <color indexed="81"/>
      <name val="Tahoma"/>
      <family val="2"/>
    </font>
    <font>
      <sz val="8"/>
      <color indexed="81"/>
      <name val="Tahoma"/>
      <family val="2"/>
    </font>
    <font>
      <b/>
      <sz val="7"/>
      <color theme="1"/>
      <name val="Arial"/>
      <family val="2"/>
    </font>
    <font>
      <sz val="8"/>
      <color theme="1"/>
      <name val="Arial"/>
      <family val="2"/>
    </font>
    <font>
      <sz val="8"/>
      <color rgb="FF000000"/>
      <name val="Arial"/>
      <family val="2"/>
    </font>
    <font>
      <b/>
      <sz val="8"/>
      <color theme="1"/>
      <name val="Arial"/>
      <family val="2"/>
    </font>
    <font>
      <b/>
      <sz val="11"/>
      <color indexed="8"/>
      <name val="Arial"/>
      <family val="2"/>
    </font>
    <font>
      <b/>
      <sz val="10"/>
      <color indexed="8"/>
      <name val="Arial"/>
      <family val="2"/>
    </font>
    <font>
      <b/>
      <sz val="10"/>
      <color theme="1"/>
      <name val="Arial"/>
      <family val="2"/>
    </font>
    <font>
      <b/>
      <sz val="10"/>
      <color theme="0"/>
      <name val="Arial"/>
      <family val="2"/>
    </font>
    <font>
      <sz val="11"/>
      <color theme="1"/>
      <name val="Arial"/>
      <family val="2"/>
    </font>
    <font>
      <sz val="11"/>
      <color indexed="8"/>
      <name val="Arial"/>
      <family val="2"/>
    </font>
    <font>
      <b/>
      <sz val="11"/>
      <color theme="1"/>
      <name val="Arial"/>
      <family val="2"/>
    </font>
    <font>
      <b/>
      <u/>
      <sz val="11"/>
      <color theme="1"/>
      <name val="Arial"/>
      <family val="2"/>
    </font>
    <font>
      <sz val="11"/>
      <color theme="0" tint="-0.499984740745262"/>
      <name val="Arial"/>
      <family val="2"/>
    </font>
    <font>
      <sz val="11"/>
      <color rgb="FF000000"/>
      <name val="Arial"/>
      <family val="2"/>
    </font>
    <font>
      <sz val="10"/>
      <color theme="1"/>
      <name val="Arial"/>
      <family val="2"/>
    </font>
    <font>
      <sz val="10"/>
      <color indexed="8"/>
      <name val="Arial"/>
      <family val="2"/>
    </font>
    <font>
      <sz val="10"/>
      <color indexed="10"/>
      <name val="Arial"/>
      <family val="2"/>
    </font>
    <font>
      <sz val="10"/>
      <color rgb="FFFF0000"/>
      <name val="Arial"/>
      <family val="2"/>
    </font>
  </fonts>
  <fills count="18">
    <fill>
      <patternFill patternType="none"/>
    </fill>
    <fill>
      <patternFill patternType="gray125"/>
    </fill>
    <fill>
      <patternFill patternType="solid">
        <fgColor rgb="FFFFC000"/>
        <bgColor indexed="64"/>
      </patternFill>
    </fill>
    <fill>
      <patternFill patternType="solid">
        <fgColor indexed="9"/>
        <bgColor indexed="64"/>
      </patternFill>
    </fill>
    <fill>
      <patternFill patternType="solid">
        <fgColor indexed="49"/>
        <bgColor indexed="64"/>
      </patternFill>
    </fill>
    <fill>
      <patternFill patternType="solid">
        <fgColor indexed="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51"/>
        <bgColor indexed="64"/>
      </patternFill>
    </fill>
    <fill>
      <patternFill patternType="solid">
        <fgColor indexed="52"/>
        <bgColor indexed="64"/>
      </patternFill>
    </fill>
    <fill>
      <patternFill patternType="solid">
        <fgColor theme="0" tint="-0.34998626667073579"/>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33CCCC"/>
        <bgColor indexed="64"/>
      </patternFill>
    </fill>
  </fills>
  <borders count="58">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451">
    <xf numFmtId="0" fontId="0" fillId="0" borderId="0" xfId="0"/>
    <xf numFmtId="0" fontId="3" fillId="3" borderId="0" xfId="1" applyFont="1" applyFill="1" applyBorder="1"/>
    <xf numFmtId="0" fontId="1" fillId="3" borderId="0" xfId="1" applyFill="1" applyBorder="1" applyAlignment="1">
      <alignment horizontal="right"/>
    </xf>
    <xf numFmtId="165" fontId="1" fillId="3" borderId="0" xfId="1" applyNumberFormat="1" applyFill="1" applyBorder="1"/>
    <xf numFmtId="1" fontId="1" fillId="3" borderId="0" xfId="1" applyNumberFormat="1" applyFill="1" applyBorder="1"/>
    <xf numFmtId="0" fontId="1" fillId="3" borderId="0" xfId="1" applyFill="1" applyBorder="1"/>
    <xf numFmtId="0" fontId="1" fillId="3" borderId="7" xfId="1" applyFill="1" applyBorder="1"/>
    <xf numFmtId="0" fontId="1" fillId="0" borderId="0" xfId="1" applyFill="1" applyAlignment="1">
      <alignment wrapText="1"/>
    </xf>
    <xf numFmtId="0" fontId="1" fillId="0" borderId="0" xfId="1" applyFill="1"/>
    <xf numFmtId="0" fontId="1" fillId="3" borderId="0" xfId="1" applyFill="1"/>
    <xf numFmtId="0" fontId="1" fillId="3" borderId="0" xfId="1" applyFill="1" applyAlignment="1">
      <alignment horizontal="right"/>
    </xf>
    <xf numFmtId="165" fontId="1" fillId="3" borderId="0" xfId="1" applyNumberFormat="1" applyFill="1"/>
    <xf numFmtId="1" fontId="1" fillId="3" borderId="0" xfId="1" applyNumberFormat="1" applyFill="1"/>
    <xf numFmtId="0" fontId="1" fillId="0" borderId="0" xfId="1" applyAlignment="1">
      <alignment horizontal="right"/>
    </xf>
    <xf numFmtId="165" fontId="1" fillId="0" borderId="0" xfId="1" applyNumberFormat="1"/>
    <xf numFmtId="1" fontId="1" fillId="0" borderId="0" xfId="1" applyNumberFormat="1"/>
    <xf numFmtId="0" fontId="6" fillId="0" borderId="0" xfId="0" applyFont="1" applyFill="1" applyBorder="1" applyAlignment="1">
      <alignment horizontal="justify" vertical="top" wrapText="1"/>
    </xf>
    <xf numFmtId="168" fontId="6" fillId="0" borderId="0" xfId="2" applyNumberFormat="1" applyFont="1" applyFill="1" applyBorder="1" applyAlignment="1">
      <alignment horizontal="right" vertical="top" wrapText="1"/>
    </xf>
    <xf numFmtId="15" fontId="6" fillId="0" borderId="0" xfId="0" applyNumberFormat="1" applyFont="1" applyFill="1" applyBorder="1" applyAlignment="1">
      <alignment horizontal="right" vertical="top" wrapText="1"/>
    </xf>
    <xf numFmtId="15" fontId="6" fillId="0" borderId="0" xfId="0" applyNumberFormat="1" applyFont="1" applyFill="1" applyBorder="1" applyAlignment="1">
      <alignment vertical="top" wrapText="1"/>
    </xf>
    <xf numFmtId="1" fontId="6" fillId="0" borderId="0" xfId="2" applyNumberFormat="1" applyFont="1" applyFill="1" applyBorder="1" applyAlignment="1">
      <alignment horizontal="right" vertical="top" wrapText="1"/>
    </xf>
    <xf numFmtId="0" fontId="6" fillId="0" borderId="0" xfId="0" applyFont="1" applyFill="1" applyBorder="1" applyAlignment="1">
      <alignment horizontal="left" vertical="top" wrapText="1"/>
    </xf>
    <xf numFmtId="0" fontId="0" fillId="0" borderId="48" xfId="0" applyBorder="1"/>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0" fillId="12" borderId="5" xfId="0" applyFont="1" applyFill="1" applyBorder="1" applyAlignment="1">
      <alignment horizontal="center" vertical="center" wrapText="1"/>
    </xf>
    <xf numFmtId="0" fontId="12" fillId="2" borderId="5" xfId="0" applyFont="1" applyFill="1" applyBorder="1" applyAlignment="1">
      <alignment horizontal="justify" vertical="center" wrapText="1"/>
    </xf>
    <xf numFmtId="0" fontId="12" fillId="2" borderId="5" xfId="0" applyFont="1" applyFill="1" applyBorder="1" applyAlignment="1">
      <alignment horizontal="center" vertical="center" wrapText="1"/>
    </xf>
    <xf numFmtId="0" fontId="9" fillId="2" borderId="30" xfId="0" applyFont="1" applyFill="1" applyBorder="1" applyAlignment="1">
      <alignment horizontal="center" vertical="center" wrapText="1"/>
    </xf>
    <xf numFmtId="15" fontId="1" fillId="0" borderId="5" xfId="0" applyNumberFormat="1" applyFont="1" applyFill="1" applyBorder="1" applyAlignment="1">
      <alignment horizontal="right" wrapText="1"/>
    </xf>
    <xf numFmtId="0" fontId="10" fillId="13" borderId="5" xfId="0" applyFont="1" applyFill="1" applyBorder="1" applyAlignment="1">
      <alignment vertical="center" wrapText="1"/>
    </xf>
    <xf numFmtId="0" fontId="10" fillId="11" borderId="5" xfId="0" applyFont="1" applyFill="1" applyBorder="1" applyAlignment="1">
      <alignment vertical="center" wrapText="1"/>
    </xf>
    <xf numFmtId="0" fontId="10" fillId="14" borderId="5" xfId="0" applyFont="1" applyFill="1" applyBorder="1" applyAlignment="1">
      <alignment vertical="center" wrapText="1"/>
    </xf>
    <xf numFmtId="0" fontId="10" fillId="7" borderId="5" xfId="0" applyFont="1" applyFill="1" applyBorder="1" applyAlignment="1">
      <alignment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0" borderId="5" xfId="0" applyBorder="1" applyAlignment="1">
      <alignment horizontal="center"/>
    </xf>
    <xf numFmtId="0" fontId="9" fillId="2" borderId="5" xfId="0" applyFont="1" applyFill="1" applyBorder="1" applyAlignment="1">
      <alignment horizontal="center" vertical="center" wrapText="1"/>
    </xf>
    <xf numFmtId="0" fontId="0" fillId="15" borderId="0" xfId="0" applyFill="1" applyAlignment="1"/>
    <xf numFmtId="0" fontId="0" fillId="15" borderId="0" xfId="0" applyFill="1"/>
    <xf numFmtId="0" fontId="0" fillId="0" borderId="0" xfId="0" applyFont="1" applyBorder="1"/>
    <xf numFmtId="0" fontId="0" fillId="0" borderId="7" xfId="0" applyFont="1" applyBorder="1"/>
    <xf numFmtId="0" fontId="0" fillId="0" borderId="8" xfId="0" applyFont="1" applyBorder="1" applyAlignment="1">
      <alignment horizontal="justify"/>
    </xf>
    <xf numFmtId="0" fontId="0" fillId="0" borderId="8" xfId="0" applyFont="1" applyBorder="1" applyAlignment="1"/>
    <xf numFmtId="166" fontId="3" fillId="0" borderId="5" xfId="0" applyNumberFormat="1" applyFont="1" applyFill="1" applyBorder="1" applyAlignment="1">
      <alignment vertical="top" wrapText="1"/>
    </xf>
    <xf numFmtId="0" fontId="0" fillId="0" borderId="5" xfId="0" applyFill="1" applyBorder="1" applyAlignment="1">
      <alignment vertical="top" wrapText="1"/>
    </xf>
    <xf numFmtId="0" fontId="15" fillId="2" borderId="32" xfId="0" applyFont="1" applyFill="1" applyBorder="1" applyAlignment="1">
      <alignment horizontal="center"/>
    </xf>
    <xf numFmtId="0" fontId="15" fillId="2" borderId="33" xfId="0" applyFont="1" applyFill="1" applyBorder="1" applyAlignment="1">
      <alignment horizontal="center"/>
    </xf>
    <xf numFmtId="0" fontId="0" fillId="0" borderId="6" xfId="0" applyFill="1" applyBorder="1" applyAlignment="1">
      <alignment horizontal="center"/>
    </xf>
    <xf numFmtId="0" fontId="0" fillId="0" borderId="5" xfId="0" applyFill="1" applyBorder="1" applyAlignment="1">
      <alignment horizontal="center"/>
    </xf>
    <xf numFmtId="0" fontId="0" fillId="0" borderId="0" xfId="0" applyFill="1" applyAlignment="1"/>
    <xf numFmtId="0" fontId="5" fillId="2" borderId="5" xfId="1"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0" fontId="0" fillId="15" borderId="0" xfId="0" applyFill="1" applyAlignment="1">
      <alignment horizontal="left" vertical="center" wrapText="1"/>
    </xf>
    <xf numFmtId="0" fontId="1" fillId="0" borderId="5" xfId="1" applyFill="1" applyBorder="1" applyAlignment="1">
      <alignment vertical="top" wrapText="1"/>
    </xf>
    <xf numFmtId="0" fontId="0" fillId="0" borderId="5" xfId="0" applyFill="1" applyBorder="1" applyAlignment="1">
      <alignment horizontal="center" vertical="center" wrapText="1"/>
    </xf>
    <xf numFmtId="0" fontId="0" fillId="0" borderId="0" xfId="0" applyFill="1"/>
    <xf numFmtId="0" fontId="0" fillId="0" borderId="0" xfId="0" applyFill="1" applyAlignment="1">
      <alignment wrapText="1"/>
    </xf>
    <xf numFmtId="0" fontId="17" fillId="0" borderId="5" xfId="0" applyFont="1" applyFill="1" applyBorder="1" applyAlignment="1">
      <alignment vertical="top" wrapText="1"/>
    </xf>
    <xf numFmtId="0" fontId="17" fillId="0" borderId="5" xfId="0" applyFont="1" applyFill="1" applyBorder="1" applyAlignment="1">
      <alignment horizontal="center" vertical="center" wrapText="1"/>
    </xf>
    <xf numFmtId="14" fontId="17" fillId="0" borderId="5" xfId="0" applyNumberFormat="1" applyFont="1" applyFill="1" applyBorder="1" applyAlignment="1">
      <alignment vertical="top" wrapText="1"/>
    </xf>
    <xf numFmtId="166" fontId="3" fillId="6" borderId="5" xfId="0" applyNumberFormat="1" applyFont="1" applyFill="1" applyBorder="1" applyAlignment="1">
      <alignment horizontal="center" vertical="center" wrapText="1"/>
    </xf>
    <xf numFmtId="0" fontId="0" fillId="6" borderId="0" xfId="0" applyFill="1"/>
    <xf numFmtId="0" fontId="17" fillId="6" borderId="5" xfId="0" applyFont="1" applyFill="1" applyBorder="1" applyAlignment="1">
      <alignment horizontal="center" vertical="center" wrapText="1"/>
    </xf>
    <xf numFmtId="0" fontId="17" fillId="8" borderId="5" xfId="0" applyFont="1" applyFill="1" applyBorder="1" applyAlignment="1">
      <alignment horizontal="left" vertical="center"/>
    </xf>
    <xf numFmtId="0" fontId="17" fillId="0" borderId="0" xfId="0" applyFont="1"/>
    <xf numFmtId="0" fontId="17" fillId="8" borderId="5" xfId="0" applyFont="1" applyFill="1" applyBorder="1" applyAlignment="1">
      <alignment vertical="center"/>
    </xf>
    <xf numFmtId="0" fontId="17" fillId="8" borderId="29" xfId="0" applyFont="1" applyFill="1" applyBorder="1" applyAlignment="1">
      <alignment vertical="center"/>
    </xf>
    <xf numFmtId="0" fontId="19" fillId="0" borderId="0" xfId="0" applyFont="1"/>
    <xf numFmtId="0" fontId="0" fillId="0" borderId="0" xfId="0" applyFont="1"/>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7" fillId="0" borderId="0" xfId="0" applyFont="1" applyBorder="1" applyAlignment="1">
      <alignment horizontal="left" vertical="top" wrapText="1"/>
    </xf>
    <xf numFmtId="0" fontId="0" fillId="0" borderId="0" xfId="0" applyFont="1" applyAlignment="1"/>
    <xf numFmtId="0" fontId="15" fillId="0" borderId="8" xfId="0" applyFont="1" applyBorder="1" applyAlignment="1">
      <alignment horizontal="left" vertical="center" wrapText="1"/>
    </xf>
    <xf numFmtId="0" fontId="20" fillId="0" borderId="8" xfId="0" applyFont="1" applyBorder="1" applyAlignment="1"/>
    <xf numFmtId="0" fontId="20" fillId="0" borderId="0" xfId="0" applyFont="1" applyBorder="1" applyAlignment="1"/>
    <xf numFmtId="0" fontId="17" fillId="0" borderId="8" xfId="0" applyFont="1" applyBorder="1" applyAlignment="1">
      <alignment horizontal="justify"/>
    </xf>
    <xf numFmtId="0" fontId="17" fillId="0" borderId="0" xfId="0" applyFont="1" applyBorder="1"/>
    <xf numFmtId="0" fontId="17" fillId="0" borderId="8" xfId="0" applyFont="1" applyBorder="1" applyAlignment="1">
      <alignment horizontal="left" vertical="top" wrapText="1"/>
    </xf>
    <xf numFmtId="0" fontId="20" fillId="0" borderId="8" xfId="0" applyFont="1" applyBorder="1" applyAlignment="1">
      <alignment horizontal="left"/>
    </xf>
    <xf numFmtId="0" fontId="20" fillId="0" borderId="0" xfId="0" applyFont="1" applyBorder="1" applyAlignment="1">
      <alignment horizontal="left"/>
    </xf>
    <xf numFmtId="0" fontId="17" fillId="0" borderId="0" xfId="0" applyFont="1" applyBorder="1" applyAlignment="1">
      <alignment horizontal="justify"/>
    </xf>
    <xf numFmtId="0" fontId="0" fillId="0" borderId="0" xfId="0" applyFont="1" applyBorder="1" applyAlignment="1">
      <alignment horizontal="justify"/>
    </xf>
    <xf numFmtId="0" fontId="0" fillId="0" borderId="8" xfId="0" applyFont="1" applyBorder="1"/>
    <xf numFmtId="0" fontId="0" fillId="0" borderId="8" xfId="0" applyBorder="1"/>
    <xf numFmtId="0" fontId="0" fillId="0" borderId="14" xfId="0" applyFont="1" applyBorder="1" applyAlignment="1"/>
    <xf numFmtId="0" fontId="0" fillId="0" borderId="15" xfId="0" applyFont="1" applyBorder="1"/>
    <xf numFmtId="0" fontId="0" fillId="0" borderId="16" xfId="0" applyFont="1" applyBorder="1"/>
    <xf numFmtId="0" fontId="1" fillId="0" borderId="0" xfId="1"/>
    <xf numFmtId="0" fontId="17" fillId="16" borderId="5" xfId="0" applyFont="1" applyFill="1" applyBorder="1" applyAlignment="1">
      <alignment horizontal="center" vertical="center" wrapText="1"/>
    </xf>
    <xf numFmtId="14" fontId="0" fillId="0" borderId="52" xfId="0" applyNumberFormat="1" applyFill="1" applyBorder="1" applyAlignment="1">
      <alignment vertical="top" wrapText="1"/>
    </xf>
    <xf numFmtId="0" fontId="0" fillId="0" borderId="52" xfId="0" applyFill="1" applyBorder="1" applyAlignment="1">
      <alignment vertical="top" wrapText="1"/>
    </xf>
    <xf numFmtId="16" fontId="0" fillId="0" borderId="52" xfId="0" applyNumberFormat="1" applyFill="1" applyBorder="1" applyAlignment="1">
      <alignment vertical="top" wrapText="1"/>
    </xf>
    <xf numFmtId="169" fontId="0" fillId="15" borderId="0" xfId="0" applyNumberFormat="1" applyFill="1"/>
    <xf numFmtId="0" fontId="0" fillId="16" borderId="0" xfId="0" applyFill="1"/>
    <xf numFmtId="0" fontId="0" fillId="0" borderId="0" xfId="0" applyFill="1" applyAlignment="1">
      <alignment horizontal="left" vertical="center" wrapText="1"/>
    </xf>
    <xf numFmtId="0" fontId="1" fillId="0" borderId="0" xfId="1"/>
    <xf numFmtId="0" fontId="17" fillId="0" borderId="0" xfId="0" applyFont="1" applyFill="1" applyBorder="1" applyAlignment="1">
      <alignment horizontal="center" vertical="center" wrapText="1"/>
    </xf>
    <xf numFmtId="0" fontId="17" fillId="0" borderId="0" xfId="0" applyFont="1" applyFill="1" applyBorder="1" applyAlignment="1">
      <alignment vertical="top" wrapText="1"/>
    </xf>
    <xf numFmtId="166" fontId="3" fillId="0" borderId="0" xfId="0" applyNumberFormat="1" applyFont="1" applyFill="1" applyBorder="1" applyAlignment="1">
      <alignment horizontal="center" vertical="center" wrapText="1"/>
    </xf>
    <xf numFmtId="0" fontId="0" fillId="0" borderId="0" xfId="0" applyFill="1" applyBorder="1" applyAlignment="1">
      <alignment vertical="top" wrapText="1"/>
    </xf>
    <xf numFmtId="0" fontId="0" fillId="0" borderId="0" xfId="0" applyFill="1" applyBorder="1" applyAlignment="1">
      <alignment horizontal="center" vertical="center" wrapText="1"/>
    </xf>
    <xf numFmtId="166" fontId="3" fillId="0" borderId="0" xfId="0" applyNumberFormat="1" applyFont="1" applyFill="1" applyBorder="1" applyAlignment="1">
      <alignment vertical="top" wrapText="1"/>
    </xf>
    <xf numFmtId="0" fontId="0" fillId="16" borderId="52" xfId="0" applyFill="1" applyBorder="1" applyAlignment="1">
      <alignment vertical="top" wrapText="1"/>
    </xf>
    <xf numFmtId="0" fontId="0" fillId="7" borderId="0" xfId="0" applyFill="1"/>
    <xf numFmtId="0" fontId="1" fillId="0" borderId="0" xfId="1"/>
    <xf numFmtId="166" fontId="3" fillId="16" borderId="5" xfId="0" applyNumberFormat="1" applyFont="1" applyFill="1" applyBorder="1" applyAlignment="1">
      <alignment horizontal="center" vertical="center" wrapText="1"/>
    </xf>
    <xf numFmtId="0" fontId="0" fillId="6" borderId="5" xfId="0" applyFill="1" applyBorder="1" applyAlignment="1">
      <alignment vertical="top" wrapText="1"/>
    </xf>
    <xf numFmtId="0" fontId="17" fillId="6" borderId="5" xfId="0" applyFont="1" applyFill="1" applyBorder="1" applyAlignment="1">
      <alignment vertical="top" wrapText="1"/>
    </xf>
    <xf numFmtId="16" fontId="17" fillId="16" borderId="5" xfId="0" applyNumberFormat="1" applyFont="1" applyFill="1" applyBorder="1" applyAlignment="1">
      <alignment horizontal="center" vertical="center" wrapText="1"/>
    </xf>
    <xf numFmtId="0" fontId="1" fillId="0" borderId="0" xfId="1" applyFill="1" applyAlignment="1">
      <alignment vertical="top" wrapText="1"/>
    </xf>
    <xf numFmtId="0" fontId="1" fillId="0" borderId="0" xfId="1"/>
    <xf numFmtId="0" fontId="1" fillId="0" borderId="0" xfId="1"/>
    <xf numFmtId="0" fontId="19" fillId="0" borderId="0" xfId="0" applyFont="1" applyAlignment="1">
      <alignment horizontal="center"/>
    </xf>
    <xf numFmtId="0" fontId="17" fillId="0" borderId="5" xfId="0" applyFont="1" applyBorder="1" applyAlignment="1">
      <alignment horizontal="left" wrapText="1"/>
    </xf>
    <xf numFmtId="0" fontId="17" fillId="0" borderId="5" xfId="0" applyFont="1" applyBorder="1" applyAlignment="1">
      <alignment horizontal="left"/>
    </xf>
    <xf numFmtId="0" fontId="17" fillId="0" borderId="8" xfId="0" applyFont="1" applyBorder="1" applyAlignment="1">
      <alignment horizontal="left"/>
    </xf>
    <xf numFmtId="0" fontId="17" fillId="0" borderId="0" xfId="0" applyFont="1" applyBorder="1" applyAlignment="1">
      <alignment horizontal="left"/>
    </xf>
    <xf numFmtId="0" fontId="17" fillId="0" borderId="7" xfId="0" applyFont="1" applyBorder="1" applyAlignment="1">
      <alignment horizontal="left"/>
    </xf>
    <xf numFmtId="0" fontId="0" fillId="8" borderId="5" xfId="0" applyFill="1" applyBorder="1" applyAlignment="1">
      <alignment horizontal="center" wrapText="1"/>
    </xf>
    <xf numFmtId="0" fontId="17" fillId="8" borderId="5" xfId="0" applyFont="1" applyFill="1" applyBorder="1" applyAlignment="1">
      <alignment horizontal="center" wrapText="1"/>
    </xf>
    <xf numFmtId="0" fontId="17" fillId="8" borderId="5" xfId="0" applyFont="1" applyFill="1" applyBorder="1" applyAlignment="1">
      <alignment horizontal="center"/>
    </xf>
    <xf numFmtId="0" fontId="17" fillId="8" borderId="52" xfId="0" applyFont="1" applyFill="1" applyBorder="1" applyAlignment="1">
      <alignment horizontal="center" vertical="center" wrapText="1"/>
    </xf>
    <xf numFmtId="0" fontId="17" fillId="8" borderId="50" xfId="0" applyFont="1" applyFill="1" applyBorder="1" applyAlignment="1">
      <alignment horizontal="center" vertical="center" wrapText="1"/>
    </xf>
    <xf numFmtId="0" fontId="17" fillId="8" borderId="50" xfId="0" applyFont="1" applyFill="1" applyBorder="1" applyAlignment="1">
      <alignment horizontal="center" vertical="top" wrapText="1"/>
    </xf>
    <xf numFmtId="0" fontId="17" fillId="8" borderId="49" xfId="0" applyFont="1" applyFill="1" applyBorder="1" applyAlignment="1">
      <alignment horizontal="center" vertical="top"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0" fontId="19" fillId="0" borderId="32" xfId="0" applyFont="1" applyBorder="1" applyAlignment="1">
      <alignment horizontal="left" vertical="center" wrapText="1"/>
    </xf>
    <xf numFmtId="0" fontId="19" fillId="0" borderId="33" xfId="0" applyFont="1" applyBorder="1" applyAlignment="1">
      <alignment horizontal="left" vertical="center" wrapText="1"/>
    </xf>
    <xf numFmtId="0" fontId="19" fillId="0" borderId="35" xfId="0" applyFont="1" applyBorder="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1" xfId="0" applyFont="1" applyBorder="1" applyAlignment="1">
      <alignment horizontal="left" vertical="center" wrapText="1"/>
    </xf>
    <xf numFmtId="0" fontId="20" fillId="0" borderId="8" xfId="0" applyFont="1" applyBorder="1" applyAlignment="1">
      <alignment horizontal="left"/>
    </xf>
    <xf numFmtId="0" fontId="20" fillId="0" borderId="0" xfId="0" applyFont="1" applyBorder="1" applyAlignment="1">
      <alignment horizontal="left"/>
    </xf>
    <xf numFmtId="0" fontId="17" fillId="0" borderId="7" xfId="0" applyFont="1" applyBorder="1" applyAlignment="1">
      <alignment horizontal="left" vertical="top" wrapText="1"/>
    </xf>
    <xf numFmtId="0" fontId="17" fillId="0" borderId="5" xfId="0" applyFont="1" applyBorder="1" applyAlignment="1">
      <alignment horizontal="left" vertical="top"/>
    </xf>
    <xf numFmtId="0" fontId="22" fillId="0" borderId="8" xfId="0" applyFont="1" applyBorder="1" applyAlignment="1">
      <alignment horizontal="justify" vertical="center" wrapText="1"/>
    </xf>
    <xf numFmtId="0" fontId="22" fillId="0" borderId="0" xfId="0" applyFont="1" applyBorder="1" applyAlignment="1">
      <alignment horizontal="justify" vertical="center" wrapText="1"/>
    </xf>
    <xf numFmtId="0" fontId="17" fillId="0" borderId="5" xfId="0" applyFont="1" applyBorder="1" applyAlignment="1">
      <alignment horizontal="left" vertical="top" wrapText="1"/>
    </xf>
    <xf numFmtId="0" fontId="21" fillId="0" borderId="5" xfId="0" applyFont="1" applyBorder="1" applyAlignment="1">
      <alignment horizontal="left" vertical="top" wrapText="1"/>
    </xf>
    <xf numFmtId="0" fontId="17" fillId="0" borderId="8" xfId="0" applyFont="1" applyBorder="1" applyAlignment="1">
      <alignment horizontal="left" vertical="top"/>
    </xf>
    <xf numFmtId="0" fontId="17" fillId="0" borderId="0" xfId="0" applyFont="1" applyBorder="1" applyAlignment="1">
      <alignment horizontal="left" vertical="top"/>
    </xf>
    <xf numFmtId="0" fontId="17" fillId="0" borderId="7" xfId="0" applyFont="1" applyBorder="1" applyAlignment="1">
      <alignment horizontal="left" vertical="top"/>
    </xf>
    <xf numFmtId="0" fontId="0" fillId="0" borderId="5" xfId="0" applyFill="1" applyBorder="1" applyAlignment="1">
      <alignment horizontal="left" wrapText="1"/>
    </xf>
    <xf numFmtId="0" fontId="16" fillId="11" borderId="52" xfId="0" applyFont="1" applyFill="1" applyBorder="1" applyAlignment="1">
      <alignment horizontal="center"/>
    </xf>
    <xf numFmtId="0" fontId="16" fillId="11" borderId="50" xfId="0" applyFont="1" applyFill="1" applyBorder="1" applyAlignment="1">
      <alignment horizontal="center"/>
    </xf>
    <xf numFmtId="0" fontId="16" fillId="11" borderId="49" xfId="0" applyFont="1" applyFill="1" applyBorder="1" applyAlignment="1">
      <alignment horizontal="center"/>
    </xf>
    <xf numFmtId="0" fontId="0" fillId="0" borderId="52" xfId="0" applyFill="1" applyBorder="1" applyAlignment="1">
      <alignment horizontal="left" wrapText="1"/>
    </xf>
    <xf numFmtId="0" fontId="0" fillId="0" borderId="50" xfId="0" applyFill="1" applyBorder="1" applyAlignment="1">
      <alignment horizontal="left" wrapText="1"/>
    </xf>
    <xf numFmtId="0" fontId="15" fillId="2" borderId="51" xfId="0" applyFont="1" applyFill="1" applyBorder="1" applyAlignment="1">
      <alignment horizontal="center"/>
    </xf>
    <xf numFmtId="0" fontId="15" fillId="2" borderId="40" xfId="0" applyFont="1" applyFill="1" applyBorder="1" applyAlignment="1">
      <alignment horizontal="center"/>
    </xf>
    <xf numFmtId="0" fontId="0" fillId="0" borderId="52" xfId="0" applyFill="1" applyBorder="1" applyAlignment="1">
      <alignment horizontal="left"/>
    </xf>
    <xf numFmtId="0" fontId="0" fillId="0" borderId="50" xfId="0" applyFill="1" applyBorder="1" applyAlignment="1">
      <alignment horizontal="left"/>
    </xf>
    <xf numFmtId="0" fontId="9" fillId="2" borderId="5" xfId="0" applyFont="1" applyFill="1" applyBorder="1" applyAlignment="1">
      <alignment horizontal="center" vertical="center" wrapText="1"/>
    </xf>
    <xf numFmtId="0" fontId="2" fillId="3" borderId="11" xfId="1" applyFont="1" applyFill="1" applyBorder="1" applyAlignment="1">
      <alignment horizontal="center" wrapText="1"/>
    </xf>
    <xf numFmtId="0" fontId="1" fillId="0" borderId="10" xfId="1" applyBorder="1"/>
    <xf numFmtId="0" fontId="1" fillId="0" borderId="9" xfId="1" applyBorder="1"/>
    <xf numFmtId="0" fontId="2" fillId="3" borderId="8" xfId="1" applyFont="1" applyFill="1" applyBorder="1" applyAlignment="1">
      <alignment horizontal="center" wrapText="1"/>
    </xf>
    <xf numFmtId="0" fontId="1" fillId="0" borderId="0" xfId="1"/>
    <xf numFmtId="0" fontId="1" fillId="0" borderId="7" xfId="1" applyBorder="1"/>
    <xf numFmtId="0" fontId="2" fillId="3" borderId="8" xfId="1" applyFont="1" applyFill="1" applyBorder="1" applyAlignment="1">
      <alignment horizontal="left"/>
    </xf>
    <xf numFmtId="14" fontId="4" fillId="3" borderId="12" xfId="1" applyNumberFormat="1" applyFont="1" applyFill="1" applyBorder="1" applyAlignment="1">
      <alignment horizontal="center"/>
    </xf>
    <xf numFmtId="0" fontId="1" fillId="0" borderId="13" xfId="1" applyBorder="1"/>
    <xf numFmtId="15" fontId="2" fillId="3" borderId="11" xfId="1" applyNumberFormat="1" applyFont="1" applyFill="1" applyBorder="1" applyAlignment="1">
      <alignment horizontal="center"/>
    </xf>
    <xf numFmtId="0" fontId="2" fillId="3" borderId="14" xfId="1" applyFont="1" applyFill="1" applyBorder="1" applyAlignment="1">
      <alignment horizontal="left"/>
    </xf>
    <xf numFmtId="0" fontId="1" fillId="0" borderId="15" xfId="1" applyBorder="1"/>
    <xf numFmtId="0" fontId="1" fillId="0" borderId="16" xfId="1" applyBorder="1"/>
    <xf numFmtId="0" fontId="5" fillId="0" borderId="17" xfId="1" applyFont="1" applyBorder="1" applyAlignment="1" applyProtection="1">
      <alignment horizontal="center" vertical="center" wrapText="1"/>
    </xf>
    <xf numFmtId="0" fontId="5" fillId="4" borderId="17" xfId="1" applyFont="1" applyFill="1" applyBorder="1" applyAlignment="1" applyProtection="1">
      <alignment horizontal="center" vertical="center" wrapText="1"/>
    </xf>
    <xf numFmtId="0" fontId="5" fillId="4" borderId="18" xfId="1" applyFont="1" applyFill="1" applyBorder="1" applyAlignment="1" applyProtection="1">
      <alignment horizontal="center" vertical="center" wrapText="1"/>
    </xf>
    <xf numFmtId="0" fontId="5" fillId="4" borderId="19" xfId="1" applyFont="1" applyFill="1" applyBorder="1" applyAlignment="1" applyProtection="1">
      <alignment horizontal="center" vertical="center" wrapText="1"/>
    </xf>
    <xf numFmtId="0" fontId="5" fillId="0" borderId="19" xfId="1" applyFont="1" applyBorder="1" applyAlignment="1" applyProtection="1">
      <alignment horizontal="center" vertical="center" wrapText="1"/>
    </xf>
    <xf numFmtId="0" fontId="5" fillId="0" borderId="19" xfId="1" applyFont="1" applyBorder="1" applyAlignment="1" applyProtection="1">
      <alignment horizontal="center" vertical="center"/>
    </xf>
    <xf numFmtId="0" fontId="5" fillId="0" borderId="20" xfId="1" applyFont="1" applyBorder="1" applyAlignment="1" applyProtection="1">
      <alignment horizontal="center" vertical="center" wrapText="1"/>
    </xf>
    <xf numFmtId="0" fontId="5" fillId="0" borderId="18" xfId="1" applyFont="1" applyBorder="1" applyAlignment="1" applyProtection="1">
      <alignment horizontal="center" vertical="center" wrapText="1"/>
    </xf>
    <xf numFmtId="0" fontId="5" fillId="5" borderId="19" xfId="1" applyFont="1" applyFill="1" applyBorder="1" applyAlignment="1" applyProtection="1">
      <alignment horizontal="center" vertical="center" wrapText="1"/>
    </xf>
    <xf numFmtId="0" fontId="5" fillId="3" borderId="19" xfId="1" applyFont="1" applyFill="1" applyBorder="1" applyAlignment="1" applyProtection="1">
      <alignment horizontal="center" vertical="center" wrapText="1"/>
    </xf>
    <xf numFmtId="165" fontId="5" fillId="5" borderId="19" xfId="1" applyNumberFormat="1" applyFont="1" applyFill="1" applyBorder="1" applyAlignment="1" applyProtection="1">
      <alignment horizontal="center" vertical="center" wrapText="1"/>
    </xf>
    <xf numFmtId="1" fontId="5" fillId="5" borderId="21" xfId="1" applyNumberFormat="1" applyFont="1" applyFill="1" applyBorder="1" applyAlignment="1" applyProtection="1">
      <alignment horizontal="center" vertical="center" wrapText="1"/>
    </xf>
    <xf numFmtId="0" fontId="5" fillId="0" borderId="5" xfId="1" applyFont="1" applyBorder="1" applyAlignment="1" applyProtection="1">
      <alignment horizontal="center" vertical="center" wrapText="1"/>
    </xf>
    <xf numFmtId="0" fontId="1" fillId="0" borderId="4" xfId="1" applyBorder="1" applyProtection="1"/>
    <xf numFmtId="0" fontId="1" fillId="0" borderId="22" xfId="1" applyBorder="1" applyProtection="1"/>
    <xf numFmtId="0" fontId="1" fillId="0" borderId="23" xfId="1" applyBorder="1" applyProtection="1"/>
    <xf numFmtId="0" fontId="1" fillId="0" borderId="24" xfId="1" applyBorder="1" applyProtection="1"/>
    <xf numFmtId="0" fontId="1" fillId="0" borderId="25" xfId="1" applyBorder="1" applyProtection="1"/>
    <xf numFmtId="0" fontId="1" fillId="3" borderId="24" xfId="1" applyFill="1" applyBorder="1" applyProtection="1"/>
    <xf numFmtId="0" fontId="1" fillId="0" borderId="24" xfId="1" applyBorder="1" applyAlignment="1" applyProtection="1">
      <alignment horizontal="center"/>
    </xf>
    <xf numFmtId="165" fontId="1" fillId="0" borderId="24" xfId="1" applyNumberFormat="1" applyBorder="1" applyProtection="1"/>
    <xf numFmtId="1" fontId="1" fillId="0" borderId="26" xfId="1" applyNumberFormat="1" applyBorder="1" applyProtection="1"/>
    <xf numFmtId="0" fontId="1" fillId="0" borderId="5" xfId="1" applyBorder="1" applyAlignment="1" applyProtection="1">
      <alignment horizontal="center" vertical="center" wrapText="1"/>
    </xf>
    <xf numFmtId="0" fontId="1" fillId="0" borderId="4" xfId="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17" borderId="33" xfId="1" applyFont="1" applyFill="1" applyBorder="1" applyAlignment="1" applyProtection="1">
      <alignment horizontal="justify" vertical="top" wrapText="1"/>
    </xf>
    <xf numFmtId="0" fontId="1" fillId="17" borderId="33" xfId="1" applyFont="1" applyFill="1" applyBorder="1" applyAlignment="1" applyProtection="1">
      <alignment horizontal="justify" vertical="top" wrapText="1"/>
    </xf>
    <xf numFmtId="0" fontId="1" fillId="0" borderId="33" xfId="0" applyFont="1" applyFill="1" applyBorder="1" applyAlignment="1" applyProtection="1">
      <alignment horizontal="justify" vertical="top" wrapText="1"/>
    </xf>
    <xf numFmtId="0" fontId="1" fillId="0" borderId="33" xfId="0" applyFont="1" applyFill="1" applyBorder="1" applyAlignment="1" applyProtection="1">
      <alignment horizontal="center" vertical="top" wrapText="1"/>
    </xf>
    <xf numFmtId="166" fontId="1" fillId="0" borderId="33" xfId="0" applyNumberFormat="1" applyFont="1" applyFill="1" applyBorder="1" applyAlignment="1" applyProtection="1">
      <alignment vertical="top" wrapText="1"/>
    </xf>
    <xf numFmtId="167" fontId="1" fillId="16" borderId="33" xfId="1" applyNumberFormat="1" applyFont="1" applyFill="1" applyBorder="1" applyAlignment="1" applyProtection="1">
      <alignment vertical="top"/>
    </xf>
    <xf numFmtId="1" fontId="1" fillId="0" borderId="33" xfId="0" applyNumberFormat="1" applyFont="1" applyFill="1" applyBorder="1" applyAlignment="1" applyProtection="1">
      <alignment vertical="top" wrapText="1"/>
    </xf>
    <xf numFmtId="9" fontId="1" fillId="16" borderId="33" xfId="1" applyNumberFormat="1" applyFont="1" applyFill="1" applyBorder="1" applyAlignment="1" applyProtection="1">
      <alignment horizontal="right" vertical="top"/>
    </xf>
    <xf numFmtId="1" fontId="1" fillId="16" borderId="33" xfId="1" applyNumberFormat="1" applyFont="1" applyFill="1" applyBorder="1" applyAlignment="1" applyProtection="1">
      <alignment vertical="top"/>
    </xf>
    <xf numFmtId="0" fontId="0" fillId="0" borderId="33" xfId="0" applyFont="1" applyBorder="1" applyAlignment="1" applyProtection="1">
      <alignment vertical="top"/>
    </xf>
    <xf numFmtId="0" fontId="0" fillId="0" borderId="35" xfId="0" applyFont="1" applyBorder="1" applyAlignment="1" applyProtection="1">
      <alignment vertical="top"/>
    </xf>
    <xf numFmtId="0" fontId="0" fillId="0" borderId="53" xfId="0" applyFill="1" applyBorder="1" applyAlignment="1" applyProtection="1">
      <alignment horizontal="center" vertical="center" wrapText="1"/>
    </xf>
    <xf numFmtId="0" fontId="0" fillId="17" borderId="30" xfId="0" applyFont="1" applyFill="1" applyBorder="1" applyAlignment="1" applyProtection="1">
      <alignment horizontal="justify" vertical="top" wrapText="1"/>
    </xf>
    <xf numFmtId="0" fontId="1" fillId="17" borderId="30" xfId="1" applyFont="1" applyFill="1" applyBorder="1" applyAlignment="1" applyProtection="1">
      <alignment horizontal="justify" vertical="top" wrapText="1"/>
    </xf>
    <xf numFmtId="0" fontId="1" fillId="0" borderId="30" xfId="0" applyFont="1" applyFill="1" applyBorder="1" applyAlignment="1" applyProtection="1">
      <alignment horizontal="justify" vertical="top" wrapText="1"/>
    </xf>
    <xf numFmtId="0" fontId="1" fillId="0" borderId="30" xfId="0" applyFont="1" applyFill="1" applyBorder="1" applyAlignment="1" applyProtection="1">
      <alignment horizontal="center" vertical="top" wrapText="1"/>
    </xf>
    <xf numFmtId="0" fontId="1" fillId="0" borderId="30" xfId="0" applyFont="1" applyFill="1" applyBorder="1" applyAlignment="1" applyProtection="1">
      <alignment vertical="top" wrapText="1"/>
    </xf>
    <xf numFmtId="0" fontId="0" fillId="16" borderId="30" xfId="0" applyFont="1" applyFill="1" applyBorder="1" applyAlignment="1" applyProtection="1">
      <alignment vertical="top"/>
    </xf>
    <xf numFmtId="1" fontId="0" fillId="0" borderId="30" xfId="0" applyNumberFormat="1" applyFont="1" applyFill="1" applyBorder="1" applyAlignment="1" applyProtection="1"/>
    <xf numFmtId="0" fontId="0" fillId="16" borderId="30" xfId="0" applyFont="1" applyFill="1" applyBorder="1" applyAlignment="1" applyProtection="1">
      <alignment horizontal="right" vertical="top"/>
    </xf>
    <xf numFmtId="0" fontId="0" fillId="0" borderId="30" xfId="0" applyFont="1" applyBorder="1" applyAlignment="1" applyProtection="1">
      <alignment vertical="top"/>
    </xf>
    <xf numFmtId="0" fontId="0" fillId="0" borderId="31" xfId="0" applyFont="1" applyBorder="1" applyAlignment="1" applyProtection="1">
      <alignment vertical="top"/>
    </xf>
    <xf numFmtId="0" fontId="1" fillId="0" borderId="32" xfId="0" applyFont="1" applyFill="1" applyBorder="1" applyAlignment="1" applyProtection="1">
      <alignment horizontal="center" vertical="center" wrapText="1"/>
    </xf>
    <xf numFmtId="0" fontId="1" fillId="17" borderId="21" xfId="1" applyFont="1" applyFill="1" applyBorder="1" applyAlignment="1" applyProtection="1">
      <alignment horizontal="justify" vertical="top" wrapText="1"/>
    </xf>
    <xf numFmtId="0" fontId="1" fillId="17" borderId="19" xfId="1" applyFont="1" applyFill="1" applyBorder="1" applyAlignment="1" applyProtection="1">
      <alignment horizontal="justify" vertical="top" wrapText="1"/>
    </xf>
    <xf numFmtId="0" fontId="1" fillId="0" borderId="19" xfId="0" applyFont="1" applyFill="1" applyBorder="1" applyAlignment="1" applyProtection="1">
      <alignment horizontal="justify" vertical="top" wrapText="1"/>
    </xf>
    <xf numFmtId="0" fontId="1" fillId="0" borderId="19" xfId="0" applyFont="1" applyFill="1" applyBorder="1" applyAlignment="1" applyProtection="1">
      <alignment horizontal="center" vertical="top" wrapText="1"/>
    </xf>
    <xf numFmtId="166" fontId="1" fillId="0" borderId="19" xfId="0" applyNumberFormat="1" applyFont="1" applyFill="1" applyBorder="1" applyAlignment="1" applyProtection="1">
      <alignment vertical="top" wrapText="1"/>
    </xf>
    <xf numFmtId="167" fontId="1" fillId="16" borderId="19" xfId="1" applyNumberFormat="1" applyFont="1" applyFill="1" applyBorder="1" applyAlignment="1" applyProtection="1">
      <alignment vertical="top"/>
    </xf>
    <xf numFmtId="0" fontId="1" fillId="0" borderId="19" xfId="1" applyFont="1" applyFill="1" applyBorder="1" applyAlignment="1" applyProtection="1">
      <alignment vertical="top"/>
    </xf>
    <xf numFmtId="9" fontId="1" fillId="16" borderId="19" xfId="1" applyNumberFormat="1" applyFont="1" applyFill="1" applyBorder="1" applyAlignment="1" applyProtection="1">
      <alignment horizontal="right" vertical="top"/>
    </xf>
    <xf numFmtId="1" fontId="1" fillId="16" borderId="19" xfId="1" applyNumberFormat="1" applyFont="1" applyFill="1" applyBorder="1" applyAlignment="1" applyProtection="1">
      <alignment vertical="top"/>
    </xf>
    <xf numFmtId="0" fontId="0" fillId="0" borderId="19" xfId="0" applyFont="1" applyBorder="1" applyAlignment="1" applyProtection="1">
      <alignment vertical="top"/>
    </xf>
    <xf numFmtId="0" fontId="0" fillId="0" borderId="20" xfId="0" applyFont="1" applyBorder="1" applyAlignment="1" applyProtection="1">
      <alignment vertical="top"/>
    </xf>
    <xf numFmtId="0" fontId="1" fillId="0" borderId="6" xfId="0" applyFont="1" applyFill="1" applyBorder="1" applyAlignment="1" applyProtection="1">
      <alignment horizontal="center" vertical="center" wrapText="1"/>
    </xf>
    <xf numFmtId="0" fontId="0" fillId="17" borderId="36" xfId="0" applyFont="1" applyFill="1" applyBorder="1" applyAlignment="1" applyProtection="1">
      <alignment wrapText="1"/>
    </xf>
    <xf numFmtId="0" fontId="0" fillId="17" borderId="27" xfId="0" applyFont="1" applyFill="1" applyBorder="1" applyAlignment="1" applyProtection="1">
      <alignment horizontal="justify" vertical="top" wrapText="1"/>
    </xf>
    <xf numFmtId="0" fontId="1" fillId="0" borderId="27" xfId="0" applyFont="1" applyFill="1" applyBorder="1" applyAlignment="1" applyProtection="1">
      <alignment horizontal="justify" vertical="top" wrapText="1"/>
    </xf>
    <xf numFmtId="0" fontId="1" fillId="0" borderId="27" xfId="0" applyFont="1" applyFill="1" applyBorder="1" applyAlignment="1" applyProtection="1">
      <alignment horizontal="center" vertical="top" wrapText="1"/>
    </xf>
    <xf numFmtId="166" fontId="1" fillId="0" borderId="27" xfId="0" applyNumberFormat="1" applyFont="1" applyFill="1" applyBorder="1" applyAlignment="1" applyProtection="1">
      <alignment vertical="top" wrapText="1"/>
    </xf>
    <xf numFmtId="0" fontId="0" fillId="16" borderId="27" xfId="0" applyFont="1" applyFill="1" applyBorder="1" applyAlignment="1" applyProtection="1">
      <alignment vertical="top"/>
    </xf>
    <xf numFmtId="0" fontId="0" fillId="0" borderId="27" xfId="0" applyFont="1" applyFill="1" applyBorder="1" applyAlignment="1" applyProtection="1">
      <alignment vertical="top"/>
    </xf>
    <xf numFmtId="0" fontId="0" fillId="16" borderId="27" xfId="0" applyFont="1" applyFill="1" applyBorder="1" applyAlignment="1" applyProtection="1">
      <alignment horizontal="right" vertical="top"/>
    </xf>
    <xf numFmtId="1" fontId="0" fillId="16" borderId="27" xfId="0" applyNumberFormat="1" applyFont="1" applyFill="1" applyBorder="1" applyAlignment="1" applyProtection="1">
      <alignment vertical="top"/>
    </xf>
    <xf numFmtId="0" fontId="0" fillId="0" borderId="27" xfId="0" applyFont="1" applyBorder="1" applyAlignment="1" applyProtection="1">
      <alignment vertical="top"/>
    </xf>
    <xf numFmtId="0" fontId="0" fillId="0" borderId="28" xfId="0" applyFont="1" applyBorder="1" applyAlignment="1" applyProtection="1">
      <alignment vertical="top"/>
    </xf>
    <xf numFmtId="0" fontId="1" fillId="17" borderId="27" xfId="1" applyFont="1" applyFill="1" applyBorder="1" applyAlignment="1" applyProtection="1">
      <alignment horizontal="justify" vertical="top" wrapText="1"/>
    </xf>
    <xf numFmtId="0" fontId="1" fillId="0" borderId="27" xfId="0" applyFont="1"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17" borderId="26" xfId="0" applyFont="1" applyFill="1" applyBorder="1" applyAlignment="1" applyProtection="1">
      <alignment wrapText="1"/>
    </xf>
    <xf numFmtId="0" fontId="0" fillId="17" borderId="24" xfId="0" applyFont="1" applyFill="1" applyBorder="1" applyAlignment="1" applyProtection="1">
      <alignment horizontal="justify" vertical="top" wrapText="1"/>
    </xf>
    <xf numFmtId="0" fontId="1" fillId="0" borderId="24" xfId="0" applyFont="1" applyFill="1" applyBorder="1" applyAlignment="1" applyProtection="1">
      <alignment horizontal="justify" vertical="top" wrapText="1"/>
    </xf>
    <xf numFmtId="0" fontId="1" fillId="0" borderId="24" xfId="0" applyFont="1" applyFill="1" applyBorder="1" applyAlignment="1" applyProtection="1">
      <alignment horizontal="center" vertical="top" wrapText="1"/>
    </xf>
    <xf numFmtId="0" fontId="1" fillId="0" borderId="24" xfId="0" applyFont="1" applyFill="1" applyBorder="1" applyAlignment="1" applyProtection="1">
      <alignment vertical="top" wrapText="1"/>
    </xf>
    <xf numFmtId="0" fontId="0" fillId="16" borderId="24" xfId="0" applyFont="1" applyFill="1" applyBorder="1" applyAlignment="1" applyProtection="1">
      <alignment vertical="top"/>
    </xf>
    <xf numFmtId="0" fontId="0" fillId="0" borderId="24" xfId="0" applyFont="1" applyFill="1" applyBorder="1" applyAlignment="1" applyProtection="1">
      <alignment vertical="top"/>
    </xf>
    <xf numFmtId="0" fontId="0" fillId="16" borderId="24" xfId="0" applyFont="1" applyFill="1" applyBorder="1" applyAlignment="1" applyProtection="1">
      <alignment horizontal="right" vertical="top"/>
    </xf>
    <xf numFmtId="1" fontId="0" fillId="16" borderId="24" xfId="0" applyNumberFormat="1" applyFont="1" applyFill="1" applyBorder="1" applyAlignment="1" applyProtection="1">
      <alignment vertical="top"/>
    </xf>
    <xf numFmtId="0" fontId="0" fillId="0" borderId="24" xfId="0" applyFont="1" applyBorder="1" applyAlignment="1" applyProtection="1">
      <alignment vertical="top"/>
    </xf>
    <xf numFmtId="0" fontId="0" fillId="0" borderId="25" xfId="0" applyFont="1" applyBorder="1" applyAlignment="1" applyProtection="1">
      <alignment vertical="top"/>
    </xf>
    <xf numFmtId="0" fontId="0" fillId="0" borderId="53" xfId="0" applyFill="1" applyBorder="1" applyAlignment="1" applyProtection="1">
      <alignment horizontal="center" vertical="center" wrapText="1"/>
    </xf>
    <xf numFmtId="0" fontId="0" fillId="17" borderId="36" xfId="0" applyFont="1" applyFill="1" applyBorder="1" applyAlignment="1" applyProtection="1">
      <alignment wrapText="1"/>
    </xf>
    <xf numFmtId="0" fontId="1" fillId="17" borderId="21" xfId="1" applyFont="1" applyFill="1" applyBorder="1" applyAlignment="1" applyProtection="1">
      <alignment horizontal="justify" vertical="top" wrapText="1"/>
    </xf>
    <xf numFmtId="0" fontId="1" fillId="0" borderId="30" xfId="0" applyFont="1" applyFill="1" applyBorder="1" applyAlignment="1" applyProtection="1">
      <alignment horizontal="justify" vertical="top" wrapText="1"/>
    </xf>
    <xf numFmtId="0" fontId="1" fillId="0" borderId="27" xfId="0" applyFont="1" applyFill="1" applyBorder="1" applyAlignment="1" applyProtection="1">
      <alignment horizontal="center" vertical="top" wrapText="1"/>
    </xf>
    <xf numFmtId="166" fontId="1" fillId="0" borderId="30" xfId="0" applyNumberFormat="1" applyFont="1" applyFill="1" applyBorder="1" applyAlignment="1" applyProtection="1">
      <alignment vertical="top" wrapText="1"/>
    </xf>
    <xf numFmtId="167" fontId="1" fillId="16" borderId="30" xfId="1" applyNumberFormat="1" applyFont="1" applyFill="1" applyBorder="1" applyAlignment="1" applyProtection="1">
      <alignment vertical="top"/>
    </xf>
    <xf numFmtId="1" fontId="1" fillId="0" borderId="30" xfId="0" applyNumberFormat="1" applyFont="1" applyFill="1" applyBorder="1" applyAlignment="1" applyProtection="1">
      <alignment vertical="top" wrapText="1"/>
    </xf>
    <xf numFmtId="9" fontId="1" fillId="16" borderId="30" xfId="1" applyNumberFormat="1" applyFont="1" applyFill="1" applyBorder="1" applyAlignment="1" applyProtection="1">
      <alignment horizontal="right" vertical="top"/>
    </xf>
    <xf numFmtId="1" fontId="1" fillId="16" borderId="30" xfId="1" applyNumberFormat="1" applyFont="1" applyFill="1" applyBorder="1" applyAlignment="1" applyProtection="1">
      <alignment vertical="top"/>
    </xf>
    <xf numFmtId="0" fontId="1" fillId="0" borderId="33" xfId="0" applyFont="1" applyFill="1" applyBorder="1" applyAlignment="1" applyProtection="1">
      <alignment horizontal="justify" vertical="top" wrapText="1"/>
    </xf>
    <xf numFmtId="0" fontId="1" fillId="0" borderId="33" xfId="0" applyFont="1" applyFill="1" applyBorder="1" applyAlignment="1" applyProtection="1">
      <alignment horizontal="center" vertical="top" wrapText="1"/>
    </xf>
    <xf numFmtId="166" fontId="1" fillId="0" borderId="33" xfId="0" applyNumberFormat="1" applyFont="1" applyFill="1" applyBorder="1" applyAlignment="1" applyProtection="1">
      <alignment vertical="top" wrapText="1"/>
    </xf>
    <xf numFmtId="167" fontId="1" fillId="16" borderId="33" xfId="1" applyNumberFormat="1" applyFont="1" applyFill="1" applyBorder="1" applyAlignment="1" applyProtection="1">
      <alignment vertical="top"/>
    </xf>
    <xf numFmtId="1" fontId="1" fillId="0" borderId="33" xfId="0" applyNumberFormat="1" applyFont="1" applyFill="1" applyBorder="1" applyAlignment="1" applyProtection="1">
      <alignment vertical="top" wrapText="1"/>
    </xf>
    <xf numFmtId="9" fontId="1" fillId="16" borderId="33" xfId="1" applyNumberFormat="1" applyFont="1" applyFill="1" applyBorder="1" applyAlignment="1" applyProtection="1">
      <alignment horizontal="right" vertical="top"/>
    </xf>
    <xf numFmtId="1" fontId="1" fillId="16" borderId="33" xfId="1" applyNumberFormat="1" applyFont="1" applyFill="1" applyBorder="1" applyAlignment="1" applyProtection="1">
      <alignment vertical="top"/>
    </xf>
    <xf numFmtId="0" fontId="0" fillId="0" borderId="33" xfId="0" applyFont="1" applyBorder="1" applyAlignment="1" applyProtection="1">
      <alignment vertical="top"/>
    </xf>
    <xf numFmtId="0" fontId="0" fillId="0" borderId="35" xfId="0" applyFont="1" applyBorder="1" applyAlignment="1" applyProtection="1">
      <alignment vertical="top"/>
    </xf>
    <xf numFmtId="0" fontId="0" fillId="0" borderId="53" xfId="0" applyBorder="1" applyAlignment="1" applyProtection="1">
      <alignment horizontal="center" vertical="center" wrapText="1"/>
    </xf>
    <xf numFmtId="0" fontId="0" fillId="0" borderId="27" xfId="0" applyBorder="1" applyAlignment="1" applyProtection="1">
      <alignment wrapText="1"/>
    </xf>
    <xf numFmtId="0" fontId="1" fillId="0" borderId="30" xfId="0" applyFont="1" applyFill="1" applyBorder="1" applyAlignment="1" applyProtection="1">
      <alignment horizontal="center" vertical="top" wrapText="1"/>
    </xf>
    <xf numFmtId="0" fontId="0" fillId="0" borderId="30" xfId="0" applyBorder="1" applyAlignment="1" applyProtection="1">
      <alignment vertical="top"/>
    </xf>
    <xf numFmtId="0" fontId="0" fillId="0" borderId="31" xfId="0" applyBorder="1" applyAlignment="1" applyProtection="1">
      <alignment vertical="top"/>
    </xf>
    <xf numFmtId="0" fontId="1" fillId="0" borderId="54" xfId="0" applyFont="1" applyFill="1" applyBorder="1" applyAlignment="1" applyProtection="1">
      <alignment horizontal="center" vertical="center" wrapText="1"/>
    </xf>
    <xf numFmtId="0" fontId="0" fillId="17" borderId="55" xfId="0" applyFont="1" applyFill="1" applyBorder="1" applyAlignment="1" applyProtection="1">
      <alignment wrapText="1"/>
    </xf>
    <xf numFmtId="0" fontId="1" fillId="17" borderId="55" xfId="1" applyFont="1" applyFill="1" applyBorder="1" applyAlignment="1" applyProtection="1">
      <alignment horizontal="justify" vertical="top" wrapText="1"/>
    </xf>
    <xf numFmtId="0" fontId="1" fillId="0" borderId="56" xfId="0" applyFont="1" applyFill="1" applyBorder="1" applyAlignment="1" applyProtection="1">
      <alignment horizontal="justify" vertical="top" wrapText="1"/>
    </xf>
    <xf numFmtId="0" fontId="1" fillId="0" borderId="56" xfId="0" applyFont="1" applyFill="1" applyBorder="1" applyAlignment="1" applyProtection="1">
      <alignment horizontal="center" vertical="top" wrapText="1"/>
    </xf>
    <xf numFmtId="166" fontId="1" fillId="0" borderId="56" xfId="0" applyNumberFormat="1" applyFont="1" applyFill="1" applyBorder="1" applyAlignment="1" applyProtection="1">
      <alignment vertical="top" wrapText="1"/>
    </xf>
    <xf numFmtId="167" fontId="1" fillId="16" borderId="56" xfId="1" applyNumberFormat="1" applyFont="1" applyFill="1" applyBorder="1" applyAlignment="1" applyProtection="1">
      <alignment vertical="top"/>
    </xf>
    <xf numFmtId="1" fontId="1" fillId="0" borderId="56" xfId="0" applyNumberFormat="1" applyFont="1" applyFill="1" applyBorder="1" applyAlignment="1" applyProtection="1">
      <alignment vertical="top" wrapText="1"/>
    </xf>
    <xf numFmtId="9" fontId="1" fillId="16" borderId="56" xfId="1" applyNumberFormat="1" applyFont="1" applyFill="1" applyBorder="1" applyAlignment="1" applyProtection="1">
      <alignment horizontal="right" vertical="top"/>
    </xf>
    <xf numFmtId="1" fontId="1" fillId="16" borderId="56" xfId="1" applyNumberFormat="1" applyFont="1" applyFill="1" applyBorder="1" applyAlignment="1" applyProtection="1">
      <alignment vertical="top"/>
    </xf>
    <xf numFmtId="0" fontId="0" fillId="0" borderId="56" xfId="0" applyBorder="1" applyAlignment="1" applyProtection="1">
      <alignment vertical="top"/>
    </xf>
    <xf numFmtId="0" fontId="0" fillId="0" borderId="57" xfId="0" applyBorder="1" applyAlignment="1" applyProtection="1">
      <alignment vertical="top"/>
    </xf>
    <xf numFmtId="14" fontId="1" fillId="0" borderId="33" xfId="0" applyNumberFormat="1" applyFont="1" applyFill="1" applyBorder="1" applyAlignment="1" applyProtection="1">
      <alignment vertical="top" wrapText="1"/>
    </xf>
    <xf numFmtId="1" fontId="1" fillId="0" borderId="19" xfId="0" applyNumberFormat="1" applyFont="1" applyFill="1" applyBorder="1" applyAlignment="1" applyProtection="1">
      <alignment vertical="top" wrapText="1"/>
    </xf>
    <xf numFmtId="0" fontId="1" fillId="0" borderId="5" xfId="0" applyFont="1" applyFill="1" applyBorder="1" applyAlignment="1" applyProtection="1">
      <alignment horizontal="justify" vertical="top" wrapText="1"/>
    </xf>
    <xf numFmtId="0" fontId="1" fillId="0" borderId="5" xfId="0" applyFont="1" applyFill="1" applyBorder="1" applyAlignment="1" applyProtection="1">
      <alignment vertical="top" wrapText="1"/>
    </xf>
    <xf numFmtId="0" fontId="1" fillId="0" borderId="5" xfId="0" applyFont="1" applyFill="1" applyBorder="1" applyAlignment="1" applyProtection="1"/>
    <xf numFmtId="0" fontId="0" fillId="16" borderId="27" xfId="0" applyFill="1" applyBorder="1" applyAlignment="1" applyProtection="1">
      <alignment vertical="top"/>
    </xf>
    <xf numFmtId="0" fontId="0" fillId="0" borderId="27" xfId="0" applyFill="1" applyBorder="1" applyAlignment="1" applyProtection="1">
      <alignment vertical="top" wrapText="1"/>
    </xf>
    <xf numFmtId="0" fontId="1" fillId="0" borderId="2" xfId="0" applyFont="1" applyFill="1" applyBorder="1" applyAlignment="1" applyProtection="1">
      <alignment horizontal="justify" vertical="top" wrapText="1"/>
    </xf>
    <xf numFmtId="0" fontId="1" fillId="0" borderId="2" xfId="0" applyFont="1" applyFill="1" applyBorder="1" applyAlignment="1" applyProtection="1">
      <alignment vertical="top" wrapText="1"/>
    </xf>
    <xf numFmtId="0" fontId="1" fillId="0" borderId="2" xfId="0" applyFont="1" applyFill="1" applyBorder="1" applyAlignment="1" applyProtection="1"/>
    <xf numFmtId="0" fontId="0" fillId="16" borderId="24" xfId="0" applyFill="1" applyBorder="1" applyAlignment="1" applyProtection="1">
      <alignment vertical="top"/>
    </xf>
    <xf numFmtId="0" fontId="0" fillId="0" borderId="24" xfId="0" applyFill="1" applyBorder="1" applyAlignment="1" applyProtection="1">
      <alignment vertical="top" wrapText="1"/>
    </xf>
    <xf numFmtId="0" fontId="0" fillId="0" borderId="2" xfId="0" applyFont="1" applyBorder="1" applyAlignment="1" applyProtection="1">
      <alignment vertical="top"/>
    </xf>
    <xf numFmtId="0" fontId="0" fillId="0" borderId="1" xfId="0" applyFont="1" applyBorder="1" applyAlignment="1" applyProtection="1">
      <alignment vertical="top"/>
    </xf>
    <xf numFmtId="166" fontId="1" fillId="0" borderId="24" xfId="0" applyNumberFormat="1" applyFont="1" applyFill="1" applyBorder="1" applyAlignment="1" applyProtection="1">
      <alignment vertical="top" wrapText="1"/>
    </xf>
    <xf numFmtId="0" fontId="1" fillId="0" borderId="27" xfId="0" applyFont="1" applyFill="1" applyBorder="1" applyAlignment="1" applyProtection="1"/>
    <xf numFmtId="0" fontId="1" fillId="0" borderId="27" xfId="0" applyFont="1" applyFill="1" applyBorder="1" applyAlignment="1" applyProtection="1">
      <alignment horizontal="center"/>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horizontal="left" vertical="top" wrapText="1"/>
    </xf>
    <xf numFmtId="166" fontId="1" fillId="0" borderId="33" xfId="0" applyNumberFormat="1" applyFont="1" applyFill="1" applyBorder="1" applyAlignment="1" applyProtection="1">
      <alignment horizontal="center" vertical="top" wrapText="1"/>
    </xf>
    <xf numFmtId="0" fontId="1" fillId="0" borderId="53" xfId="0" applyFont="1" applyFill="1" applyBorder="1" applyAlignment="1" applyProtection="1">
      <alignment horizontal="center" vertical="center" wrapText="1"/>
    </xf>
    <xf numFmtId="0" fontId="1" fillId="0" borderId="5" xfId="0" applyFont="1" applyFill="1" applyBorder="1" applyAlignment="1" applyProtection="1">
      <alignment horizontal="left" vertical="top" wrapText="1"/>
    </xf>
    <xf numFmtId="0" fontId="1" fillId="0" borderId="5" xfId="0" applyFont="1" applyFill="1" applyBorder="1" applyAlignment="1" applyProtection="1">
      <alignment horizontal="center" vertical="top" wrapText="1"/>
    </xf>
    <xf numFmtId="0" fontId="1" fillId="0" borderId="30" xfId="0" applyFont="1" applyFill="1" applyBorder="1" applyAlignment="1" applyProtection="1">
      <alignment horizontal="left" vertical="top" wrapText="1"/>
    </xf>
    <xf numFmtId="0" fontId="0" fillId="17" borderId="5" xfId="0" applyFont="1" applyFill="1" applyBorder="1" applyAlignment="1" applyProtection="1">
      <alignment wrapText="1"/>
    </xf>
    <xf numFmtId="0" fontId="0" fillId="16" borderId="5" xfId="0" applyFill="1" applyBorder="1" applyAlignment="1" applyProtection="1">
      <alignment vertical="top"/>
    </xf>
    <xf numFmtId="0" fontId="0" fillId="0" borderId="5" xfId="0" applyFill="1" applyBorder="1" applyAlignment="1" applyProtection="1">
      <alignment vertical="top" wrapText="1"/>
    </xf>
    <xf numFmtId="0" fontId="0" fillId="16" borderId="5" xfId="0" applyFill="1" applyBorder="1" applyAlignment="1" applyProtection="1">
      <alignment horizontal="right" vertical="top"/>
    </xf>
    <xf numFmtId="0" fontId="0" fillId="0" borderId="5" xfId="0" applyFont="1" applyBorder="1" applyAlignment="1" applyProtection="1">
      <alignment vertical="top"/>
    </xf>
    <xf numFmtId="0" fontId="0" fillId="0" borderId="4" xfId="0" applyFont="1" applyBorder="1" applyAlignment="1" applyProtection="1">
      <alignment vertical="top"/>
    </xf>
    <xf numFmtId="166" fontId="1" fillId="0" borderId="5" xfId="0" applyNumberFormat="1" applyFont="1" applyFill="1" applyBorder="1" applyAlignment="1" applyProtection="1">
      <alignment horizontal="center" vertical="top" wrapText="1"/>
    </xf>
    <xf numFmtId="167" fontId="1" fillId="16" borderId="5" xfId="1" applyNumberFormat="1" applyFont="1" applyFill="1" applyBorder="1" applyAlignment="1" applyProtection="1">
      <alignment vertical="top"/>
    </xf>
    <xf numFmtId="1" fontId="1" fillId="0" borderId="5" xfId="0" applyNumberFormat="1" applyFont="1" applyFill="1" applyBorder="1" applyAlignment="1" applyProtection="1">
      <alignment vertical="top" wrapText="1"/>
    </xf>
    <xf numFmtId="9" fontId="1" fillId="16" borderId="5" xfId="1" applyNumberFormat="1" applyFont="1" applyFill="1" applyBorder="1" applyAlignment="1" applyProtection="1">
      <alignment horizontal="right" vertical="top"/>
    </xf>
    <xf numFmtId="1" fontId="1" fillId="16" borderId="5" xfId="1" applyNumberFormat="1" applyFont="1" applyFill="1" applyBorder="1" applyAlignment="1" applyProtection="1">
      <alignment vertical="top"/>
    </xf>
    <xf numFmtId="0" fontId="0" fillId="17" borderId="30" xfId="0" applyFont="1" applyFill="1" applyBorder="1" applyAlignment="1" applyProtection="1">
      <alignment wrapText="1"/>
    </xf>
    <xf numFmtId="0" fontId="0" fillId="16" borderId="30" xfId="0" applyFill="1" applyBorder="1" applyAlignment="1" applyProtection="1">
      <alignment vertical="top"/>
    </xf>
    <xf numFmtId="0" fontId="0" fillId="0" borderId="30" xfId="0" applyFill="1" applyBorder="1" applyAlignment="1" applyProtection="1">
      <alignment vertical="top" wrapText="1"/>
    </xf>
    <xf numFmtId="0" fontId="0" fillId="16" borderId="30" xfId="0" applyFill="1" applyBorder="1" applyAlignment="1" applyProtection="1">
      <alignment horizontal="right" vertical="top"/>
    </xf>
    <xf numFmtId="0" fontId="0" fillId="0" borderId="33" xfId="0" applyFont="1" applyFill="1" applyBorder="1" applyAlignment="1" applyProtection="1">
      <alignment horizontal="justify" vertical="top" wrapText="1"/>
    </xf>
    <xf numFmtId="0" fontId="23" fillId="0" borderId="33" xfId="0" applyFont="1" applyFill="1" applyBorder="1" applyAlignment="1" applyProtection="1">
      <alignment horizontal="justify" vertical="top" wrapText="1"/>
    </xf>
    <xf numFmtId="0" fontId="23" fillId="0" borderId="33" xfId="0" applyFont="1" applyFill="1" applyBorder="1" applyAlignment="1" applyProtection="1">
      <alignment horizontal="center" vertical="top" wrapText="1"/>
    </xf>
    <xf numFmtId="0" fontId="23" fillId="0" borderId="5" xfId="0" applyFont="1" applyFill="1" applyBorder="1" applyAlignment="1" applyProtection="1">
      <alignment horizontal="justify" vertical="top" wrapText="1"/>
    </xf>
    <xf numFmtId="0" fontId="23" fillId="0" borderId="5" xfId="0" applyFont="1" applyFill="1" applyBorder="1" applyAlignment="1" applyProtection="1">
      <alignment horizontal="center" vertical="top" wrapText="1"/>
    </xf>
    <xf numFmtId="166" fontId="1" fillId="0" borderId="5" xfId="0" applyNumberFormat="1" applyFont="1" applyFill="1" applyBorder="1" applyAlignment="1" applyProtection="1">
      <alignment vertical="top" wrapText="1"/>
    </xf>
    <xf numFmtId="0" fontId="0" fillId="0" borderId="23" xfId="0" applyBorder="1" applyAlignment="1" applyProtection="1">
      <alignment horizontal="center" vertical="center" wrapText="1"/>
    </xf>
    <xf numFmtId="0" fontId="0" fillId="0" borderId="24" xfId="0" applyBorder="1" applyAlignment="1" applyProtection="1">
      <alignment wrapText="1"/>
    </xf>
    <xf numFmtId="0" fontId="0" fillId="17" borderId="2" xfId="0" applyFont="1" applyFill="1" applyBorder="1" applyAlignment="1" applyProtection="1">
      <alignment wrapText="1"/>
    </xf>
    <xf numFmtId="0" fontId="1" fillId="0" borderId="2" xfId="0" applyFont="1" applyFill="1" applyBorder="1" applyAlignment="1" applyProtection="1">
      <alignment horizontal="center" vertical="top" wrapText="1"/>
    </xf>
    <xf numFmtId="0" fontId="0" fillId="16" borderId="2" xfId="0" applyFill="1" applyBorder="1" applyAlignment="1" applyProtection="1">
      <alignment vertical="top"/>
    </xf>
    <xf numFmtId="0" fontId="0" fillId="0" borderId="2" xfId="0" applyFill="1" applyBorder="1" applyAlignment="1" applyProtection="1">
      <alignment vertical="top" wrapText="1"/>
    </xf>
    <xf numFmtId="0" fontId="0" fillId="16" borderId="2" xfId="0" applyFill="1" applyBorder="1" applyAlignment="1" applyProtection="1">
      <alignment horizontal="right" vertical="top"/>
    </xf>
    <xf numFmtId="0" fontId="1" fillId="0" borderId="19"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24" xfId="0" applyFont="1" applyFill="1" applyBorder="1" applyAlignment="1" applyProtection="1">
      <alignment horizontal="left" vertical="top" wrapText="1"/>
    </xf>
    <xf numFmtId="166" fontId="1" fillId="0" borderId="30" xfId="0" applyNumberFormat="1" applyFont="1" applyFill="1" applyBorder="1" applyAlignment="1" applyProtection="1">
      <alignment horizontal="center" vertical="top" wrapText="1"/>
    </xf>
    <xf numFmtId="0" fontId="1" fillId="17" borderId="56" xfId="1" applyFont="1" applyFill="1" applyBorder="1" applyAlignment="1" applyProtection="1">
      <alignment horizontal="justify" vertical="top" wrapText="1"/>
    </xf>
    <xf numFmtId="14" fontId="1" fillId="0" borderId="56" xfId="0" applyNumberFormat="1" applyFont="1" applyFill="1" applyBorder="1" applyAlignment="1" applyProtection="1">
      <alignment vertical="top" wrapText="1"/>
    </xf>
    <xf numFmtId="0" fontId="0" fillId="0" borderId="56" xfId="0" applyFont="1" applyBorder="1" applyAlignment="1" applyProtection="1">
      <alignment vertical="top"/>
    </xf>
    <xf numFmtId="0" fontId="0" fillId="0" borderId="57" xfId="0" applyFont="1" applyBorder="1" applyAlignment="1" applyProtection="1">
      <alignment vertical="top"/>
    </xf>
    <xf numFmtId="0" fontId="0" fillId="0" borderId="5" xfId="0" applyFont="1" applyFill="1" applyBorder="1" applyAlignment="1" applyProtection="1">
      <alignment horizontal="justify" vertical="top" wrapText="1"/>
    </xf>
    <xf numFmtId="0" fontId="23" fillId="0" borderId="5" xfId="0" applyFont="1" applyFill="1" applyBorder="1" applyAlignment="1" applyProtection="1">
      <alignment horizontal="justify" vertical="top" wrapText="1"/>
    </xf>
    <xf numFmtId="0" fontId="1" fillId="0" borderId="5" xfId="0" applyFont="1" applyFill="1" applyBorder="1" applyAlignment="1" applyProtection="1">
      <alignment horizontal="center" vertical="top" wrapText="1"/>
    </xf>
    <xf numFmtId="166" fontId="1" fillId="0" borderId="5" xfId="0" applyNumberFormat="1" applyFont="1" applyFill="1" applyBorder="1" applyAlignment="1" applyProtection="1">
      <alignment vertical="top" wrapText="1"/>
    </xf>
    <xf numFmtId="167" fontId="1" fillId="16" borderId="5" xfId="1" applyNumberFormat="1" applyFont="1" applyFill="1" applyBorder="1" applyAlignment="1" applyProtection="1">
      <alignment vertical="top"/>
    </xf>
    <xf numFmtId="1" fontId="1" fillId="0" borderId="5" xfId="0" applyNumberFormat="1" applyFont="1" applyFill="1" applyBorder="1" applyAlignment="1" applyProtection="1">
      <alignment vertical="top" wrapText="1"/>
    </xf>
    <xf numFmtId="9" fontId="1" fillId="16" borderId="5" xfId="1" applyNumberFormat="1" applyFont="1" applyFill="1" applyBorder="1" applyAlignment="1" applyProtection="1">
      <alignment horizontal="right" vertical="top"/>
    </xf>
    <xf numFmtId="1" fontId="1" fillId="16" borderId="5" xfId="1" applyNumberFormat="1" applyFont="1" applyFill="1" applyBorder="1" applyAlignment="1" applyProtection="1">
      <alignment vertical="top"/>
    </xf>
    <xf numFmtId="0" fontId="0" fillId="0" borderId="2" xfId="0" applyFont="1" applyFill="1" applyBorder="1" applyAlignment="1" applyProtection="1">
      <alignment horizontal="justify" vertical="top" wrapText="1"/>
    </xf>
    <xf numFmtId="0" fontId="23" fillId="0" borderId="2" xfId="0" applyFont="1" applyFill="1" applyBorder="1" applyAlignment="1" applyProtection="1">
      <alignment horizontal="justify" vertical="top" wrapText="1"/>
    </xf>
    <xf numFmtId="0" fontId="1" fillId="0" borderId="2" xfId="0" applyFont="1" applyFill="1" applyBorder="1" applyAlignment="1" applyProtection="1">
      <alignment horizontal="center" vertical="top" wrapText="1"/>
    </xf>
    <xf numFmtId="166" fontId="1" fillId="0" borderId="2" xfId="0" applyNumberFormat="1" applyFont="1" applyFill="1" applyBorder="1" applyAlignment="1" applyProtection="1">
      <alignment vertical="top" wrapText="1"/>
    </xf>
    <xf numFmtId="14" fontId="1" fillId="0" borderId="2" xfId="0" applyNumberFormat="1" applyFont="1" applyFill="1" applyBorder="1" applyAlignment="1" applyProtection="1">
      <alignment vertical="top" wrapText="1"/>
    </xf>
    <xf numFmtId="167" fontId="1" fillId="16" borderId="2" xfId="1" applyNumberFormat="1" applyFont="1" applyFill="1" applyBorder="1" applyAlignment="1" applyProtection="1">
      <alignment vertical="top"/>
    </xf>
    <xf numFmtId="1" fontId="1" fillId="0" borderId="2" xfId="0" applyNumberFormat="1" applyFont="1" applyFill="1" applyBorder="1" applyAlignment="1" applyProtection="1">
      <alignment vertical="top" wrapText="1"/>
    </xf>
    <xf numFmtId="9" fontId="1" fillId="16" borderId="2" xfId="1" applyNumberFormat="1" applyFont="1" applyFill="1" applyBorder="1" applyAlignment="1" applyProtection="1">
      <alignment horizontal="right" vertical="top"/>
    </xf>
    <xf numFmtId="1" fontId="1" fillId="16" borderId="2" xfId="1" applyNumberFormat="1" applyFont="1" applyFill="1" applyBorder="1" applyAlignment="1" applyProtection="1">
      <alignment vertical="top"/>
    </xf>
    <xf numFmtId="0" fontId="0" fillId="17" borderId="19" xfId="0" applyFont="1" applyFill="1" applyBorder="1" applyAlignment="1" applyProtection="1">
      <alignment wrapText="1"/>
    </xf>
    <xf numFmtId="0" fontId="0" fillId="17" borderId="19" xfId="0" applyFont="1" applyFill="1" applyBorder="1" applyAlignment="1" applyProtection="1">
      <alignment vertical="top" wrapText="1"/>
    </xf>
    <xf numFmtId="0" fontId="1" fillId="0" borderId="19" xfId="0" applyFont="1" applyFill="1" applyBorder="1" applyAlignment="1" applyProtection="1">
      <alignment horizontal="justify" vertical="top" wrapText="1"/>
    </xf>
    <xf numFmtId="166" fontId="1" fillId="0" borderId="19" xfId="0" applyNumberFormat="1" applyFont="1" applyFill="1" applyBorder="1" applyAlignment="1" applyProtection="1">
      <alignment horizontal="left" vertical="top" wrapText="1"/>
    </xf>
    <xf numFmtId="166" fontId="1" fillId="0" borderId="19" xfId="0" applyNumberFormat="1" applyFont="1" applyFill="1" applyBorder="1" applyAlignment="1" applyProtection="1">
      <alignment vertical="top" wrapText="1"/>
    </xf>
    <xf numFmtId="167" fontId="1" fillId="16" borderId="19" xfId="1" applyNumberFormat="1" applyFont="1" applyFill="1" applyBorder="1" applyAlignment="1" applyProtection="1">
      <alignment vertical="top"/>
    </xf>
    <xf numFmtId="1" fontId="1" fillId="0" borderId="19" xfId="0" applyNumberFormat="1" applyFont="1" applyFill="1" applyBorder="1" applyAlignment="1" applyProtection="1">
      <alignment vertical="top" wrapText="1"/>
    </xf>
    <xf numFmtId="9" fontId="1" fillId="16" borderId="19" xfId="1" applyNumberFormat="1" applyFont="1" applyFill="1" applyBorder="1" applyAlignment="1" applyProtection="1">
      <alignment horizontal="right" vertical="top"/>
    </xf>
    <xf numFmtId="1" fontId="1" fillId="16" borderId="19" xfId="1" applyNumberFormat="1" applyFont="1" applyFill="1" applyBorder="1" applyAlignment="1" applyProtection="1">
      <alignment vertical="top"/>
    </xf>
    <xf numFmtId="0" fontId="0" fillId="0" borderId="27" xfId="0" applyBorder="1" applyAlignment="1" applyProtection="1">
      <alignment vertical="top" wrapText="1"/>
    </xf>
    <xf numFmtId="0" fontId="1" fillId="0" borderId="27" xfId="0" applyFont="1" applyFill="1" applyBorder="1" applyAlignment="1" applyProtection="1">
      <alignment horizontal="justify" vertical="top" wrapText="1"/>
    </xf>
    <xf numFmtId="0" fontId="0" fillId="0" borderId="27" xfId="0" applyBorder="1" applyAlignment="1" applyProtection="1">
      <alignment horizontal="justify" vertical="top" wrapText="1"/>
    </xf>
    <xf numFmtId="0" fontId="0" fillId="0" borderId="5" xfId="0" applyBorder="1" applyAlignment="1" applyProtection="1">
      <alignment horizontal="justify" vertical="top" wrapText="1"/>
    </xf>
    <xf numFmtId="0" fontId="0" fillId="0" borderId="5" xfId="0" applyBorder="1" applyAlignment="1" applyProtection="1">
      <alignment horizontal="center" vertical="top" wrapText="1"/>
    </xf>
    <xf numFmtId="166" fontId="1" fillId="0" borderId="5" xfId="0" applyNumberFormat="1" applyFont="1" applyFill="1" applyBorder="1" applyAlignment="1" applyProtection="1">
      <alignment horizontal="left" vertical="top" wrapText="1"/>
    </xf>
    <xf numFmtId="166" fontId="1" fillId="0" borderId="29" xfId="0" applyNumberFormat="1" applyFont="1" applyFill="1" applyBorder="1" applyAlignment="1" applyProtection="1">
      <alignment horizontal="left" vertical="top" wrapText="1"/>
    </xf>
    <xf numFmtId="166" fontId="1" fillId="0" borderId="29" xfId="0" applyNumberFormat="1" applyFont="1" applyFill="1" applyBorder="1" applyAlignment="1" applyProtection="1">
      <alignment vertical="top" wrapText="1"/>
    </xf>
    <xf numFmtId="0" fontId="1" fillId="0" borderId="5" xfId="0" applyFont="1" applyFill="1" applyBorder="1" applyAlignment="1" applyProtection="1">
      <alignment horizontal="justify" vertical="top" wrapText="1"/>
    </xf>
    <xf numFmtId="0" fontId="0" fillId="0" borderId="24" xfId="0" applyBorder="1" applyAlignment="1" applyProtection="1">
      <alignment vertical="top" wrapText="1"/>
    </xf>
    <xf numFmtId="0" fontId="0" fillId="0" borderId="2" xfId="0" applyBorder="1" applyAlignment="1" applyProtection="1">
      <alignment horizontal="justify" vertical="top" wrapText="1"/>
    </xf>
    <xf numFmtId="0" fontId="0" fillId="0" borderId="24" xfId="0" applyBorder="1" applyAlignment="1" applyProtection="1">
      <alignment horizontal="justify" vertical="top" wrapText="1"/>
    </xf>
    <xf numFmtId="0" fontId="0" fillId="0" borderId="2" xfId="0" applyBorder="1" applyAlignment="1" applyProtection="1">
      <alignment horizontal="center" vertical="top" wrapText="1"/>
    </xf>
    <xf numFmtId="166" fontId="1" fillId="0" borderId="2" xfId="0" applyNumberFormat="1" applyFont="1" applyFill="1" applyBorder="1" applyAlignment="1" applyProtection="1">
      <alignment horizontal="left" vertical="top" wrapText="1"/>
    </xf>
    <xf numFmtId="167" fontId="1" fillId="16" borderId="29" xfId="1" applyNumberFormat="1" applyFont="1" applyFill="1" applyBorder="1" applyAlignment="1" applyProtection="1">
      <alignment vertical="top"/>
    </xf>
    <xf numFmtId="1" fontId="1" fillId="0" borderId="29" xfId="0" applyNumberFormat="1" applyFont="1" applyFill="1" applyBorder="1" applyAlignment="1" applyProtection="1">
      <alignment vertical="top" wrapText="1"/>
    </xf>
    <xf numFmtId="9" fontId="1" fillId="16" borderId="29" xfId="1" applyNumberFormat="1" applyFont="1" applyFill="1" applyBorder="1" applyAlignment="1" applyProtection="1">
      <alignment horizontal="right" vertical="top"/>
    </xf>
    <xf numFmtId="1" fontId="1" fillId="16" borderId="29" xfId="1" applyNumberFormat="1" applyFont="1" applyFill="1" applyBorder="1" applyAlignment="1" applyProtection="1">
      <alignment vertical="top"/>
    </xf>
    <xf numFmtId="14" fontId="1" fillId="0" borderId="19" xfId="0" applyNumberFormat="1" applyFont="1" applyFill="1" applyBorder="1" applyAlignment="1" applyProtection="1">
      <alignment horizontal="justify" vertical="top" wrapText="1"/>
    </xf>
    <xf numFmtId="0" fontId="0" fillId="0" borderId="29" xfId="0" applyBorder="1" applyAlignment="1" applyProtection="1">
      <alignment horizontal="justify" vertical="top" wrapText="1"/>
    </xf>
    <xf numFmtId="0" fontId="1" fillId="0" borderId="29" xfId="0" applyFont="1" applyFill="1" applyBorder="1" applyAlignment="1" applyProtection="1">
      <alignment horizontal="justify" vertical="top" wrapText="1"/>
    </xf>
    <xf numFmtId="0" fontId="1" fillId="0" borderId="2" xfId="0" applyFont="1" applyFill="1" applyBorder="1" applyAlignment="1" applyProtection="1">
      <alignment horizontal="justify" vertical="top" wrapText="1"/>
    </xf>
    <xf numFmtId="14" fontId="1" fillId="0" borderId="2" xfId="0" applyNumberFormat="1" applyFont="1" applyBorder="1" applyAlignment="1" applyProtection="1">
      <alignment vertical="top" wrapText="1"/>
    </xf>
    <xf numFmtId="166" fontId="1" fillId="0" borderId="19" xfId="0" applyNumberFormat="1" applyFont="1" applyFill="1" applyBorder="1" applyAlignment="1" applyProtection="1">
      <alignment horizontal="left" vertical="top" wrapText="1"/>
    </xf>
    <xf numFmtId="0" fontId="1" fillId="0" borderId="27" xfId="0" applyFont="1" applyBorder="1" applyAlignment="1" applyProtection="1">
      <alignment horizontal="center" vertical="top" wrapText="1"/>
    </xf>
    <xf numFmtId="166" fontId="1" fillId="0" borderId="27" xfId="0" applyNumberFormat="1" applyFont="1" applyFill="1" applyBorder="1" applyAlignment="1" applyProtection="1">
      <alignment horizontal="left" vertical="top" wrapText="1"/>
    </xf>
    <xf numFmtId="0" fontId="1" fillId="0" borderId="27" xfId="0" applyFont="1" applyBorder="1" applyAlignment="1" applyProtection="1">
      <alignment horizontal="left" vertical="top" wrapText="1"/>
    </xf>
    <xf numFmtId="0" fontId="1" fillId="0" borderId="27" xfId="0" applyFont="1" applyBorder="1" applyAlignment="1" applyProtection="1">
      <alignment vertical="top" wrapText="1"/>
    </xf>
    <xf numFmtId="0" fontId="1" fillId="0" borderId="5"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166" fontId="1" fillId="0" borderId="30" xfId="0" applyNumberFormat="1" applyFont="1" applyFill="1" applyBorder="1" applyAlignment="1" applyProtection="1">
      <alignment horizontal="left" vertical="top" wrapText="1"/>
    </xf>
    <xf numFmtId="0" fontId="5" fillId="9" borderId="14" xfId="1" applyFont="1" applyFill="1" applyBorder="1" applyAlignment="1" applyProtection="1">
      <alignment horizontal="left" vertical="center" wrapText="1"/>
    </xf>
    <xf numFmtId="0" fontId="1" fillId="0" borderId="15" xfId="1" applyFont="1" applyBorder="1" applyProtection="1"/>
    <xf numFmtId="0" fontId="1" fillId="0" borderId="38" xfId="1" applyFont="1" applyBorder="1" applyProtection="1"/>
    <xf numFmtId="2" fontId="1" fillId="9" borderId="24" xfId="1" applyNumberFormat="1" applyFont="1" applyFill="1" applyBorder="1" applyProtection="1"/>
    <xf numFmtId="1" fontId="1" fillId="9" borderId="24" xfId="1" applyNumberFormat="1" applyFont="1" applyFill="1" applyBorder="1" applyProtection="1"/>
    <xf numFmtId="1" fontId="1" fillId="0" borderId="27" xfId="1" applyNumberFormat="1" applyFont="1" applyFill="1" applyBorder="1" applyAlignment="1" applyProtection="1">
      <alignment wrapText="1"/>
    </xf>
    <xf numFmtId="1" fontId="1" fillId="0" borderId="25" xfId="1" applyNumberFormat="1" applyFont="1" applyFill="1" applyBorder="1" applyAlignment="1" applyProtection="1">
      <alignment wrapText="1"/>
    </xf>
    <xf numFmtId="0" fontId="1" fillId="0" borderId="11" xfId="1" applyFont="1" applyBorder="1" applyAlignment="1" applyProtection="1">
      <alignment horizontal="center" vertical="center" wrapText="1"/>
    </xf>
    <xf numFmtId="0" fontId="1" fillId="0" borderId="10" xfId="1" applyFont="1" applyBorder="1" applyProtection="1"/>
    <xf numFmtId="0" fontId="1" fillId="0" borderId="9" xfId="1" applyFont="1" applyBorder="1" applyProtection="1"/>
    <xf numFmtId="0" fontId="1" fillId="0" borderId="14" xfId="1" applyFont="1" applyBorder="1" applyProtection="1"/>
    <xf numFmtId="0" fontId="1" fillId="0" borderId="16" xfId="1" applyFont="1" applyBorder="1" applyProtection="1"/>
    <xf numFmtId="0" fontId="1" fillId="3" borderId="0" xfId="1" applyFont="1" applyFill="1" applyProtection="1"/>
    <xf numFmtId="0" fontId="1" fillId="3" borderId="0" xfId="1" applyFont="1" applyFill="1" applyAlignment="1" applyProtection="1">
      <alignment horizontal="right"/>
    </xf>
    <xf numFmtId="165" fontId="1" fillId="3" borderId="0" xfId="1" applyNumberFormat="1" applyFont="1" applyFill="1" applyProtection="1"/>
    <xf numFmtId="1" fontId="1" fillId="3" borderId="0" xfId="1" applyNumberFormat="1" applyFont="1" applyFill="1" applyProtection="1"/>
    <xf numFmtId="0" fontId="1" fillId="0" borderId="12" xfId="1" applyFont="1" applyBorder="1" applyAlignment="1" applyProtection="1">
      <alignment horizontal="left"/>
    </xf>
    <xf numFmtId="0" fontId="1" fillId="0" borderId="39" xfId="1" applyFont="1" applyBorder="1" applyProtection="1"/>
    <xf numFmtId="0" fontId="1" fillId="0" borderId="13" xfId="1" applyFont="1" applyBorder="1" applyProtection="1"/>
    <xf numFmtId="0" fontId="5" fillId="0" borderId="12" xfId="1" applyFont="1" applyBorder="1" applyAlignment="1" applyProtection="1">
      <alignment horizontal="center"/>
    </xf>
    <xf numFmtId="0" fontId="1" fillId="0" borderId="39" xfId="1" applyFont="1" applyBorder="1" applyAlignment="1" applyProtection="1">
      <alignment horizontal="center"/>
    </xf>
    <xf numFmtId="0" fontId="5" fillId="0" borderId="12" xfId="1" applyFont="1" applyBorder="1" applyAlignment="1" applyProtection="1">
      <alignment horizontal="left"/>
    </xf>
    <xf numFmtId="0" fontId="1" fillId="5" borderId="12" xfId="1" applyFont="1" applyFill="1" applyBorder="1" applyAlignment="1" applyProtection="1">
      <alignment horizontal="center"/>
    </xf>
    <xf numFmtId="0" fontId="1" fillId="0" borderId="12" xfId="1" applyFont="1" applyBorder="1" applyAlignment="1" applyProtection="1">
      <alignment horizontal="center" vertical="center" wrapText="1"/>
    </xf>
    <xf numFmtId="0" fontId="1" fillId="0" borderId="37" xfId="1" applyFont="1" applyBorder="1" applyAlignment="1" applyProtection="1">
      <alignment horizontal="left" vertical="center"/>
    </xf>
    <xf numFmtId="0" fontId="1" fillId="0" borderId="40" xfId="1" applyFont="1" applyBorder="1" applyProtection="1"/>
    <xf numFmtId="0" fontId="1" fillId="0" borderId="41" xfId="1" applyFont="1" applyBorder="1" applyProtection="1"/>
    <xf numFmtId="0" fontId="5" fillId="0" borderId="37" xfId="1" applyFont="1" applyBorder="1" applyAlignment="1" applyProtection="1">
      <alignment horizontal="center"/>
    </xf>
    <xf numFmtId="1" fontId="1" fillId="0" borderId="41" xfId="1" applyNumberFormat="1" applyFont="1" applyBorder="1" applyProtection="1"/>
    <xf numFmtId="0" fontId="1" fillId="4" borderId="12" xfId="1" applyFont="1" applyFill="1" applyBorder="1" applyAlignment="1" applyProtection="1">
      <alignment horizontal="center"/>
    </xf>
    <xf numFmtId="0" fontId="1" fillId="0" borderId="42" xfId="1" applyFont="1" applyBorder="1" applyAlignment="1" applyProtection="1">
      <alignment horizontal="left" vertical="center"/>
    </xf>
    <xf numFmtId="0" fontId="1" fillId="0" borderId="43" xfId="1" applyFont="1" applyBorder="1" applyProtection="1"/>
    <xf numFmtId="0" fontId="1" fillId="0" borderId="44" xfId="1" applyFont="1" applyBorder="1" applyProtection="1"/>
    <xf numFmtId="0" fontId="5" fillId="0" borderId="42" xfId="1" applyFont="1" applyBorder="1" applyAlignment="1" applyProtection="1">
      <alignment horizontal="center"/>
    </xf>
    <xf numFmtId="167" fontId="1" fillId="0" borderId="45" xfId="1" applyNumberFormat="1" applyFont="1" applyBorder="1" applyProtection="1"/>
    <xf numFmtId="0" fontId="1" fillId="10" borderId="12" xfId="1" applyFont="1" applyFill="1" applyBorder="1" applyAlignment="1" applyProtection="1">
      <alignment horizontal="center"/>
    </xf>
    <xf numFmtId="10" fontId="1" fillId="0" borderId="46" xfId="1" applyNumberFormat="1" applyFont="1" applyBorder="1" applyProtection="1"/>
    <xf numFmtId="0" fontId="1" fillId="9" borderId="12" xfId="1" applyFont="1" applyFill="1" applyBorder="1" applyAlignment="1" applyProtection="1">
      <alignment horizontal="center"/>
    </xf>
    <xf numFmtId="10" fontId="1" fillId="0" borderId="47" xfId="1" applyNumberFormat="1" applyFont="1" applyBorder="1" applyProtection="1"/>
  </cellXfs>
  <cellStyles count="5">
    <cellStyle name="Comma 2" xfId="2"/>
    <cellStyle name="Normal" xfId="0" builtinId="0"/>
    <cellStyle name="Normal 2" xfId="1"/>
    <cellStyle name="Normal 2 2" xfId="3"/>
    <cellStyle name="Percent 2" xfId="4"/>
  </cellStyles>
  <dxfs count="0"/>
  <tableStyles count="0" defaultTableStyle="TableStyleMedium2" defaultPivotStyle="PivotStyleLight16"/>
  <colors>
    <mruColors>
      <color rgb="FF33CCCC"/>
      <color rgb="FF0000FF"/>
      <color rgb="FFFF5D5D"/>
      <color rgb="FFF5C86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238125</xdr:rowOff>
    </xdr:from>
    <xdr:to>
      <xdr:col>0</xdr:col>
      <xdr:colOff>609600</xdr:colOff>
      <xdr:row>2</xdr:row>
      <xdr:rowOff>38100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38125"/>
          <a:ext cx="9715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F38" sqref="F38"/>
    </sheetView>
  </sheetViews>
  <sheetFormatPr baseColWidth="10" defaultColWidth="9.140625" defaultRowHeight="12.75" x14ac:dyDescent="0.2"/>
  <cols>
    <col min="1" max="1" width="22.140625" style="73" customWidth="1"/>
    <col min="2" max="2" width="18.5703125" style="69" customWidth="1"/>
    <col min="3" max="3" width="24.28515625" style="69" customWidth="1"/>
    <col min="4" max="7" width="9.140625" style="69"/>
    <col min="8" max="8" width="27.5703125" style="69" customWidth="1"/>
    <col min="9" max="256" width="9.140625" style="69"/>
    <col min="257" max="257" width="22.140625" style="69" customWidth="1"/>
    <col min="258" max="258" width="18.5703125" style="69" customWidth="1"/>
    <col min="259" max="259" width="24.28515625" style="69" customWidth="1"/>
    <col min="260" max="263" width="9.140625" style="69"/>
    <col min="264" max="264" width="27.5703125" style="69" customWidth="1"/>
    <col min="265" max="512" width="9.140625" style="69"/>
    <col min="513" max="513" width="22.140625" style="69" customWidth="1"/>
    <col min="514" max="514" width="18.5703125" style="69" customWidth="1"/>
    <col min="515" max="515" width="24.28515625" style="69" customWidth="1"/>
    <col min="516" max="519" width="9.140625" style="69"/>
    <col min="520" max="520" width="27.5703125" style="69" customWidth="1"/>
    <col min="521" max="768" width="9.140625" style="69"/>
    <col min="769" max="769" width="22.140625" style="69" customWidth="1"/>
    <col min="770" max="770" width="18.5703125" style="69" customWidth="1"/>
    <col min="771" max="771" width="24.28515625" style="69" customWidth="1"/>
    <col min="772" max="775" width="9.140625" style="69"/>
    <col min="776" max="776" width="27.5703125" style="69" customWidth="1"/>
    <col min="777" max="1024" width="9.140625" style="69"/>
    <col min="1025" max="1025" width="22.140625" style="69" customWidth="1"/>
    <col min="1026" max="1026" width="18.5703125" style="69" customWidth="1"/>
    <col min="1027" max="1027" width="24.28515625" style="69" customWidth="1"/>
    <col min="1028" max="1031" width="9.140625" style="69"/>
    <col min="1032" max="1032" width="27.5703125" style="69" customWidth="1"/>
    <col min="1033" max="1280" width="9.140625" style="69"/>
    <col min="1281" max="1281" width="22.140625" style="69" customWidth="1"/>
    <col min="1282" max="1282" width="18.5703125" style="69" customWidth="1"/>
    <col min="1283" max="1283" width="24.28515625" style="69" customWidth="1"/>
    <col min="1284" max="1287" width="9.140625" style="69"/>
    <col min="1288" max="1288" width="27.5703125" style="69" customWidth="1"/>
    <col min="1289" max="1536" width="9.140625" style="69"/>
    <col min="1537" max="1537" width="22.140625" style="69" customWidth="1"/>
    <col min="1538" max="1538" width="18.5703125" style="69" customWidth="1"/>
    <col min="1539" max="1539" width="24.28515625" style="69" customWidth="1"/>
    <col min="1540" max="1543" width="9.140625" style="69"/>
    <col min="1544" max="1544" width="27.5703125" style="69" customWidth="1"/>
    <col min="1545" max="1792" width="9.140625" style="69"/>
    <col min="1793" max="1793" width="22.140625" style="69" customWidth="1"/>
    <col min="1794" max="1794" width="18.5703125" style="69" customWidth="1"/>
    <col min="1795" max="1795" width="24.28515625" style="69" customWidth="1"/>
    <col min="1796" max="1799" width="9.140625" style="69"/>
    <col min="1800" max="1800" width="27.5703125" style="69" customWidth="1"/>
    <col min="1801" max="2048" width="9.140625" style="69"/>
    <col min="2049" max="2049" width="22.140625" style="69" customWidth="1"/>
    <col min="2050" max="2050" width="18.5703125" style="69" customWidth="1"/>
    <col min="2051" max="2051" width="24.28515625" style="69" customWidth="1"/>
    <col min="2052" max="2055" width="9.140625" style="69"/>
    <col min="2056" max="2056" width="27.5703125" style="69" customWidth="1"/>
    <col min="2057" max="2304" width="9.140625" style="69"/>
    <col min="2305" max="2305" width="22.140625" style="69" customWidth="1"/>
    <col min="2306" max="2306" width="18.5703125" style="69" customWidth="1"/>
    <col min="2307" max="2307" width="24.28515625" style="69" customWidth="1"/>
    <col min="2308" max="2311" width="9.140625" style="69"/>
    <col min="2312" max="2312" width="27.5703125" style="69" customWidth="1"/>
    <col min="2313" max="2560" width="9.140625" style="69"/>
    <col min="2561" max="2561" width="22.140625" style="69" customWidth="1"/>
    <col min="2562" max="2562" width="18.5703125" style="69" customWidth="1"/>
    <col min="2563" max="2563" width="24.28515625" style="69" customWidth="1"/>
    <col min="2564" max="2567" width="9.140625" style="69"/>
    <col min="2568" max="2568" width="27.5703125" style="69" customWidth="1"/>
    <col min="2569" max="2816" width="9.140625" style="69"/>
    <col min="2817" max="2817" width="22.140625" style="69" customWidth="1"/>
    <col min="2818" max="2818" width="18.5703125" style="69" customWidth="1"/>
    <col min="2819" max="2819" width="24.28515625" style="69" customWidth="1"/>
    <col min="2820" max="2823" width="9.140625" style="69"/>
    <col min="2824" max="2824" width="27.5703125" style="69" customWidth="1"/>
    <col min="2825" max="3072" width="9.140625" style="69"/>
    <col min="3073" max="3073" width="22.140625" style="69" customWidth="1"/>
    <col min="3074" max="3074" width="18.5703125" style="69" customWidth="1"/>
    <col min="3075" max="3075" width="24.28515625" style="69" customWidth="1"/>
    <col min="3076" max="3079" width="9.140625" style="69"/>
    <col min="3080" max="3080" width="27.5703125" style="69" customWidth="1"/>
    <col min="3081" max="3328" width="9.140625" style="69"/>
    <col min="3329" max="3329" width="22.140625" style="69" customWidth="1"/>
    <col min="3330" max="3330" width="18.5703125" style="69" customWidth="1"/>
    <col min="3331" max="3331" width="24.28515625" style="69" customWidth="1"/>
    <col min="3332" max="3335" width="9.140625" style="69"/>
    <col min="3336" max="3336" width="27.5703125" style="69" customWidth="1"/>
    <col min="3337" max="3584" width="9.140625" style="69"/>
    <col min="3585" max="3585" width="22.140625" style="69" customWidth="1"/>
    <col min="3586" max="3586" width="18.5703125" style="69" customWidth="1"/>
    <col min="3587" max="3587" width="24.28515625" style="69" customWidth="1"/>
    <col min="3588" max="3591" width="9.140625" style="69"/>
    <col min="3592" max="3592" width="27.5703125" style="69" customWidth="1"/>
    <col min="3593" max="3840" width="9.140625" style="69"/>
    <col min="3841" max="3841" width="22.140625" style="69" customWidth="1"/>
    <col min="3842" max="3842" width="18.5703125" style="69" customWidth="1"/>
    <col min="3843" max="3843" width="24.28515625" style="69" customWidth="1"/>
    <col min="3844" max="3847" width="9.140625" style="69"/>
    <col min="3848" max="3848" width="27.5703125" style="69" customWidth="1"/>
    <col min="3849" max="4096" width="9.140625" style="69"/>
    <col min="4097" max="4097" width="22.140625" style="69" customWidth="1"/>
    <col min="4098" max="4098" width="18.5703125" style="69" customWidth="1"/>
    <col min="4099" max="4099" width="24.28515625" style="69" customWidth="1"/>
    <col min="4100" max="4103" width="9.140625" style="69"/>
    <col min="4104" max="4104" width="27.5703125" style="69" customWidth="1"/>
    <col min="4105" max="4352" width="9.140625" style="69"/>
    <col min="4353" max="4353" width="22.140625" style="69" customWidth="1"/>
    <col min="4354" max="4354" width="18.5703125" style="69" customWidth="1"/>
    <col min="4355" max="4355" width="24.28515625" style="69" customWidth="1"/>
    <col min="4356" max="4359" width="9.140625" style="69"/>
    <col min="4360" max="4360" width="27.5703125" style="69" customWidth="1"/>
    <col min="4361" max="4608" width="9.140625" style="69"/>
    <col min="4609" max="4609" width="22.140625" style="69" customWidth="1"/>
    <col min="4610" max="4610" width="18.5703125" style="69" customWidth="1"/>
    <col min="4611" max="4611" width="24.28515625" style="69" customWidth="1"/>
    <col min="4612" max="4615" width="9.140625" style="69"/>
    <col min="4616" max="4616" width="27.5703125" style="69" customWidth="1"/>
    <col min="4617" max="4864" width="9.140625" style="69"/>
    <col min="4865" max="4865" width="22.140625" style="69" customWidth="1"/>
    <col min="4866" max="4866" width="18.5703125" style="69" customWidth="1"/>
    <col min="4867" max="4867" width="24.28515625" style="69" customWidth="1"/>
    <col min="4868" max="4871" width="9.140625" style="69"/>
    <col min="4872" max="4872" width="27.5703125" style="69" customWidth="1"/>
    <col min="4873" max="5120" width="9.140625" style="69"/>
    <col min="5121" max="5121" width="22.140625" style="69" customWidth="1"/>
    <col min="5122" max="5122" width="18.5703125" style="69" customWidth="1"/>
    <col min="5123" max="5123" width="24.28515625" style="69" customWidth="1"/>
    <col min="5124" max="5127" width="9.140625" style="69"/>
    <col min="5128" max="5128" width="27.5703125" style="69" customWidth="1"/>
    <col min="5129" max="5376" width="9.140625" style="69"/>
    <col min="5377" max="5377" width="22.140625" style="69" customWidth="1"/>
    <col min="5378" max="5378" width="18.5703125" style="69" customWidth="1"/>
    <col min="5379" max="5379" width="24.28515625" style="69" customWidth="1"/>
    <col min="5380" max="5383" width="9.140625" style="69"/>
    <col min="5384" max="5384" width="27.5703125" style="69" customWidth="1"/>
    <col min="5385" max="5632" width="9.140625" style="69"/>
    <col min="5633" max="5633" width="22.140625" style="69" customWidth="1"/>
    <col min="5634" max="5634" width="18.5703125" style="69" customWidth="1"/>
    <col min="5635" max="5635" width="24.28515625" style="69" customWidth="1"/>
    <col min="5636" max="5639" width="9.140625" style="69"/>
    <col min="5640" max="5640" width="27.5703125" style="69" customWidth="1"/>
    <col min="5641" max="5888" width="9.140625" style="69"/>
    <col min="5889" max="5889" width="22.140625" style="69" customWidth="1"/>
    <col min="5890" max="5890" width="18.5703125" style="69" customWidth="1"/>
    <col min="5891" max="5891" width="24.28515625" style="69" customWidth="1"/>
    <col min="5892" max="5895" width="9.140625" style="69"/>
    <col min="5896" max="5896" width="27.5703125" style="69" customWidth="1"/>
    <col min="5897" max="6144" width="9.140625" style="69"/>
    <col min="6145" max="6145" width="22.140625" style="69" customWidth="1"/>
    <col min="6146" max="6146" width="18.5703125" style="69" customWidth="1"/>
    <col min="6147" max="6147" width="24.28515625" style="69" customWidth="1"/>
    <col min="6148" max="6151" width="9.140625" style="69"/>
    <col min="6152" max="6152" width="27.5703125" style="69" customWidth="1"/>
    <col min="6153" max="6400" width="9.140625" style="69"/>
    <col min="6401" max="6401" width="22.140625" style="69" customWidth="1"/>
    <col min="6402" max="6402" width="18.5703125" style="69" customWidth="1"/>
    <col min="6403" max="6403" width="24.28515625" style="69" customWidth="1"/>
    <col min="6404" max="6407" width="9.140625" style="69"/>
    <col min="6408" max="6408" width="27.5703125" style="69" customWidth="1"/>
    <col min="6409" max="6656" width="9.140625" style="69"/>
    <col min="6657" max="6657" width="22.140625" style="69" customWidth="1"/>
    <col min="6658" max="6658" width="18.5703125" style="69" customWidth="1"/>
    <col min="6659" max="6659" width="24.28515625" style="69" customWidth="1"/>
    <col min="6660" max="6663" width="9.140625" style="69"/>
    <col min="6664" max="6664" width="27.5703125" style="69" customWidth="1"/>
    <col min="6665" max="6912" width="9.140625" style="69"/>
    <col min="6913" max="6913" width="22.140625" style="69" customWidth="1"/>
    <col min="6914" max="6914" width="18.5703125" style="69" customWidth="1"/>
    <col min="6915" max="6915" width="24.28515625" style="69" customWidth="1"/>
    <col min="6916" max="6919" width="9.140625" style="69"/>
    <col min="6920" max="6920" width="27.5703125" style="69" customWidth="1"/>
    <col min="6921" max="7168" width="9.140625" style="69"/>
    <col min="7169" max="7169" width="22.140625" style="69" customWidth="1"/>
    <col min="7170" max="7170" width="18.5703125" style="69" customWidth="1"/>
    <col min="7171" max="7171" width="24.28515625" style="69" customWidth="1"/>
    <col min="7172" max="7175" width="9.140625" style="69"/>
    <col min="7176" max="7176" width="27.5703125" style="69" customWidth="1"/>
    <col min="7177" max="7424" width="9.140625" style="69"/>
    <col min="7425" max="7425" width="22.140625" style="69" customWidth="1"/>
    <col min="7426" max="7426" width="18.5703125" style="69" customWidth="1"/>
    <col min="7427" max="7427" width="24.28515625" style="69" customWidth="1"/>
    <col min="7428" max="7431" width="9.140625" style="69"/>
    <col min="7432" max="7432" width="27.5703125" style="69" customWidth="1"/>
    <col min="7433" max="7680" width="9.140625" style="69"/>
    <col min="7681" max="7681" width="22.140625" style="69" customWidth="1"/>
    <col min="7682" max="7682" width="18.5703125" style="69" customWidth="1"/>
    <col min="7683" max="7683" width="24.28515625" style="69" customWidth="1"/>
    <col min="7684" max="7687" width="9.140625" style="69"/>
    <col min="7688" max="7688" width="27.5703125" style="69" customWidth="1"/>
    <col min="7689" max="7936" width="9.140625" style="69"/>
    <col min="7937" max="7937" width="22.140625" style="69" customWidth="1"/>
    <col min="7938" max="7938" width="18.5703125" style="69" customWidth="1"/>
    <col min="7939" max="7939" width="24.28515625" style="69" customWidth="1"/>
    <col min="7940" max="7943" width="9.140625" style="69"/>
    <col min="7944" max="7944" width="27.5703125" style="69" customWidth="1"/>
    <col min="7945" max="8192" width="9.140625" style="69"/>
    <col min="8193" max="8193" width="22.140625" style="69" customWidth="1"/>
    <col min="8194" max="8194" width="18.5703125" style="69" customWidth="1"/>
    <col min="8195" max="8195" width="24.28515625" style="69" customWidth="1"/>
    <col min="8196" max="8199" width="9.140625" style="69"/>
    <col min="8200" max="8200" width="27.5703125" style="69" customWidth="1"/>
    <col min="8201" max="8448" width="9.140625" style="69"/>
    <col min="8449" max="8449" width="22.140625" style="69" customWidth="1"/>
    <col min="8450" max="8450" width="18.5703125" style="69" customWidth="1"/>
    <col min="8451" max="8451" width="24.28515625" style="69" customWidth="1"/>
    <col min="8452" max="8455" width="9.140625" style="69"/>
    <col min="8456" max="8456" width="27.5703125" style="69" customWidth="1"/>
    <col min="8457" max="8704" width="9.140625" style="69"/>
    <col min="8705" max="8705" width="22.140625" style="69" customWidth="1"/>
    <col min="8706" max="8706" width="18.5703125" style="69" customWidth="1"/>
    <col min="8707" max="8707" width="24.28515625" style="69" customWidth="1"/>
    <col min="8708" max="8711" width="9.140625" style="69"/>
    <col min="8712" max="8712" width="27.5703125" style="69" customWidth="1"/>
    <col min="8713" max="8960" width="9.140625" style="69"/>
    <col min="8961" max="8961" width="22.140625" style="69" customWidth="1"/>
    <col min="8962" max="8962" width="18.5703125" style="69" customWidth="1"/>
    <col min="8963" max="8963" width="24.28515625" style="69" customWidth="1"/>
    <col min="8964" max="8967" width="9.140625" style="69"/>
    <col min="8968" max="8968" width="27.5703125" style="69" customWidth="1"/>
    <col min="8969" max="9216" width="9.140625" style="69"/>
    <col min="9217" max="9217" width="22.140625" style="69" customWidth="1"/>
    <col min="9218" max="9218" width="18.5703125" style="69" customWidth="1"/>
    <col min="9219" max="9219" width="24.28515625" style="69" customWidth="1"/>
    <col min="9220" max="9223" width="9.140625" style="69"/>
    <col min="9224" max="9224" width="27.5703125" style="69" customWidth="1"/>
    <col min="9225" max="9472" width="9.140625" style="69"/>
    <col min="9473" max="9473" width="22.140625" style="69" customWidth="1"/>
    <col min="9474" max="9474" width="18.5703125" style="69" customWidth="1"/>
    <col min="9475" max="9475" width="24.28515625" style="69" customWidth="1"/>
    <col min="9476" max="9479" width="9.140625" style="69"/>
    <col min="9480" max="9480" width="27.5703125" style="69" customWidth="1"/>
    <col min="9481" max="9728" width="9.140625" style="69"/>
    <col min="9729" max="9729" width="22.140625" style="69" customWidth="1"/>
    <col min="9730" max="9730" width="18.5703125" style="69" customWidth="1"/>
    <col min="9731" max="9731" width="24.28515625" style="69" customWidth="1"/>
    <col min="9732" max="9735" width="9.140625" style="69"/>
    <col min="9736" max="9736" width="27.5703125" style="69" customWidth="1"/>
    <col min="9737" max="9984" width="9.140625" style="69"/>
    <col min="9985" max="9985" width="22.140625" style="69" customWidth="1"/>
    <col min="9986" max="9986" width="18.5703125" style="69" customWidth="1"/>
    <col min="9987" max="9987" width="24.28515625" style="69" customWidth="1"/>
    <col min="9988" max="9991" width="9.140625" style="69"/>
    <col min="9992" max="9992" width="27.5703125" style="69" customWidth="1"/>
    <col min="9993" max="10240" width="9.140625" style="69"/>
    <col min="10241" max="10241" width="22.140625" style="69" customWidth="1"/>
    <col min="10242" max="10242" width="18.5703125" style="69" customWidth="1"/>
    <col min="10243" max="10243" width="24.28515625" style="69" customWidth="1"/>
    <col min="10244" max="10247" width="9.140625" style="69"/>
    <col min="10248" max="10248" width="27.5703125" style="69" customWidth="1"/>
    <col min="10249" max="10496" width="9.140625" style="69"/>
    <col min="10497" max="10497" width="22.140625" style="69" customWidth="1"/>
    <col min="10498" max="10498" width="18.5703125" style="69" customWidth="1"/>
    <col min="10499" max="10499" width="24.28515625" style="69" customWidth="1"/>
    <col min="10500" max="10503" width="9.140625" style="69"/>
    <col min="10504" max="10504" width="27.5703125" style="69" customWidth="1"/>
    <col min="10505" max="10752" width="9.140625" style="69"/>
    <col min="10753" max="10753" width="22.140625" style="69" customWidth="1"/>
    <col min="10754" max="10754" width="18.5703125" style="69" customWidth="1"/>
    <col min="10755" max="10755" width="24.28515625" style="69" customWidth="1"/>
    <col min="10756" max="10759" width="9.140625" style="69"/>
    <col min="10760" max="10760" width="27.5703125" style="69" customWidth="1"/>
    <col min="10761" max="11008" width="9.140625" style="69"/>
    <col min="11009" max="11009" width="22.140625" style="69" customWidth="1"/>
    <col min="11010" max="11010" width="18.5703125" style="69" customWidth="1"/>
    <col min="11011" max="11011" width="24.28515625" style="69" customWidth="1"/>
    <col min="11012" max="11015" width="9.140625" style="69"/>
    <col min="11016" max="11016" width="27.5703125" style="69" customWidth="1"/>
    <col min="11017" max="11264" width="9.140625" style="69"/>
    <col min="11265" max="11265" width="22.140625" style="69" customWidth="1"/>
    <col min="11266" max="11266" width="18.5703125" style="69" customWidth="1"/>
    <col min="11267" max="11267" width="24.28515625" style="69" customWidth="1"/>
    <col min="11268" max="11271" width="9.140625" style="69"/>
    <col min="11272" max="11272" width="27.5703125" style="69" customWidth="1"/>
    <col min="11273" max="11520" width="9.140625" style="69"/>
    <col min="11521" max="11521" width="22.140625" style="69" customWidth="1"/>
    <col min="11522" max="11522" width="18.5703125" style="69" customWidth="1"/>
    <col min="11523" max="11523" width="24.28515625" style="69" customWidth="1"/>
    <col min="11524" max="11527" width="9.140625" style="69"/>
    <col min="11528" max="11528" width="27.5703125" style="69" customWidth="1"/>
    <col min="11529" max="11776" width="9.140625" style="69"/>
    <col min="11777" max="11777" width="22.140625" style="69" customWidth="1"/>
    <col min="11778" max="11778" width="18.5703125" style="69" customWidth="1"/>
    <col min="11779" max="11779" width="24.28515625" style="69" customWidth="1"/>
    <col min="11780" max="11783" width="9.140625" style="69"/>
    <col min="11784" max="11784" width="27.5703125" style="69" customWidth="1"/>
    <col min="11785" max="12032" width="9.140625" style="69"/>
    <col min="12033" max="12033" width="22.140625" style="69" customWidth="1"/>
    <col min="12034" max="12034" width="18.5703125" style="69" customWidth="1"/>
    <col min="12035" max="12035" width="24.28515625" style="69" customWidth="1"/>
    <col min="12036" max="12039" width="9.140625" style="69"/>
    <col min="12040" max="12040" width="27.5703125" style="69" customWidth="1"/>
    <col min="12041" max="12288" width="9.140625" style="69"/>
    <col min="12289" max="12289" width="22.140625" style="69" customWidth="1"/>
    <col min="12290" max="12290" width="18.5703125" style="69" customWidth="1"/>
    <col min="12291" max="12291" width="24.28515625" style="69" customWidth="1"/>
    <col min="12292" max="12295" width="9.140625" style="69"/>
    <col min="12296" max="12296" width="27.5703125" style="69" customWidth="1"/>
    <col min="12297" max="12544" width="9.140625" style="69"/>
    <col min="12545" max="12545" width="22.140625" style="69" customWidth="1"/>
    <col min="12546" max="12546" width="18.5703125" style="69" customWidth="1"/>
    <col min="12547" max="12547" width="24.28515625" style="69" customWidth="1"/>
    <col min="12548" max="12551" width="9.140625" style="69"/>
    <col min="12552" max="12552" width="27.5703125" style="69" customWidth="1"/>
    <col min="12553" max="12800" width="9.140625" style="69"/>
    <col min="12801" max="12801" width="22.140625" style="69" customWidth="1"/>
    <col min="12802" max="12802" width="18.5703125" style="69" customWidth="1"/>
    <col min="12803" max="12803" width="24.28515625" style="69" customWidth="1"/>
    <col min="12804" max="12807" width="9.140625" style="69"/>
    <col min="12808" max="12808" width="27.5703125" style="69" customWidth="1"/>
    <col min="12809" max="13056" width="9.140625" style="69"/>
    <col min="13057" max="13057" width="22.140625" style="69" customWidth="1"/>
    <col min="13058" max="13058" width="18.5703125" style="69" customWidth="1"/>
    <col min="13059" max="13059" width="24.28515625" style="69" customWidth="1"/>
    <col min="13060" max="13063" width="9.140625" style="69"/>
    <col min="13064" max="13064" width="27.5703125" style="69" customWidth="1"/>
    <col min="13065" max="13312" width="9.140625" style="69"/>
    <col min="13313" max="13313" width="22.140625" style="69" customWidth="1"/>
    <col min="13314" max="13314" width="18.5703125" style="69" customWidth="1"/>
    <col min="13315" max="13315" width="24.28515625" style="69" customWidth="1"/>
    <col min="13316" max="13319" width="9.140625" style="69"/>
    <col min="13320" max="13320" width="27.5703125" style="69" customWidth="1"/>
    <col min="13321" max="13568" width="9.140625" style="69"/>
    <col min="13569" max="13569" width="22.140625" style="69" customWidth="1"/>
    <col min="13570" max="13570" width="18.5703125" style="69" customWidth="1"/>
    <col min="13571" max="13571" width="24.28515625" style="69" customWidth="1"/>
    <col min="13572" max="13575" width="9.140625" style="69"/>
    <col min="13576" max="13576" width="27.5703125" style="69" customWidth="1"/>
    <col min="13577" max="13824" width="9.140625" style="69"/>
    <col min="13825" max="13825" width="22.140625" style="69" customWidth="1"/>
    <col min="13826" max="13826" width="18.5703125" style="69" customWidth="1"/>
    <col min="13827" max="13827" width="24.28515625" style="69" customWidth="1"/>
    <col min="13828" max="13831" width="9.140625" style="69"/>
    <col min="13832" max="13832" width="27.5703125" style="69" customWidth="1"/>
    <col min="13833" max="14080" width="9.140625" style="69"/>
    <col min="14081" max="14081" width="22.140625" style="69" customWidth="1"/>
    <col min="14082" max="14082" width="18.5703125" style="69" customWidth="1"/>
    <col min="14083" max="14083" width="24.28515625" style="69" customWidth="1"/>
    <col min="14084" max="14087" width="9.140625" style="69"/>
    <col min="14088" max="14088" width="27.5703125" style="69" customWidth="1"/>
    <col min="14089" max="14336" width="9.140625" style="69"/>
    <col min="14337" max="14337" width="22.140625" style="69" customWidth="1"/>
    <col min="14338" max="14338" width="18.5703125" style="69" customWidth="1"/>
    <col min="14339" max="14339" width="24.28515625" style="69" customWidth="1"/>
    <col min="14340" max="14343" width="9.140625" style="69"/>
    <col min="14344" max="14344" width="27.5703125" style="69" customWidth="1"/>
    <col min="14345" max="14592" width="9.140625" style="69"/>
    <col min="14593" max="14593" width="22.140625" style="69" customWidth="1"/>
    <col min="14594" max="14594" width="18.5703125" style="69" customWidth="1"/>
    <col min="14595" max="14595" width="24.28515625" style="69" customWidth="1"/>
    <col min="14596" max="14599" width="9.140625" style="69"/>
    <col min="14600" max="14600" width="27.5703125" style="69" customWidth="1"/>
    <col min="14601" max="14848" width="9.140625" style="69"/>
    <col min="14849" max="14849" width="22.140625" style="69" customWidth="1"/>
    <col min="14850" max="14850" width="18.5703125" style="69" customWidth="1"/>
    <col min="14851" max="14851" width="24.28515625" style="69" customWidth="1"/>
    <col min="14852" max="14855" width="9.140625" style="69"/>
    <col min="14856" max="14856" width="27.5703125" style="69" customWidth="1"/>
    <col min="14857" max="15104" width="9.140625" style="69"/>
    <col min="15105" max="15105" width="22.140625" style="69" customWidth="1"/>
    <col min="15106" max="15106" width="18.5703125" style="69" customWidth="1"/>
    <col min="15107" max="15107" width="24.28515625" style="69" customWidth="1"/>
    <col min="15108" max="15111" width="9.140625" style="69"/>
    <col min="15112" max="15112" width="27.5703125" style="69" customWidth="1"/>
    <col min="15113" max="15360" width="9.140625" style="69"/>
    <col min="15361" max="15361" width="22.140625" style="69" customWidth="1"/>
    <col min="15362" max="15362" width="18.5703125" style="69" customWidth="1"/>
    <col min="15363" max="15363" width="24.28515625" style="69" customWidth="1"/>
    <col min="15364" max="15367" width="9.140625" style="69"/>
    <col min="15368" max="15368" width="27.5703125" style="69" customWidth="1"/>
    <col min="15369" max="15616" width="9.140625" style="69"/>
    <col min="15617" max="15617" width="22.140625" style="69" customWidth="1"/>
    <col min="15618" max="15618" width="18.5703125" style="69" customWidth="1"/>
    <col min="15619" max="15619" width="24.28515625" style="69" customWidth="1"/>
    <col min="15620" max="15623" width="9.140625" style="69"/>
    <col min="15624" max="15624" width="27.5703125" style="69" customWidth="1"/>
    <col min="15625" max="15872" width="9.140625" style="69"/>
    <col min="15873" max="15873" width="22.140625" style="69" customWidth="1"/>
    <col min="15874" max="15874" width="18.5703125" style="69" customWidth="1"/>
    <col min="15875" max="15875" width="24.28515625" style="69" customWidth="1"/>
    <col min="15876" max="15879" width="9.140625" style="69"/>
    <col min="15880" max="15880" width="27.5703125" style="69" customWidth="1"/>
    <col min="15881" max="16128" width="9.140625" style="69"/>
    <col min="16129" max="16129" width="22.140625" style="69" customWidth="1"/>
    <col min="16130" max="16130" width="18.5703125" style="69" customWidth="1"/>
    <col min="16131" max="16131" width="24.28515625" style="69" customWidth="1"/>
    <col min="16132" max="16135" width="9.140625" style="69"/>
    <col min="16136" max="16136" width="27.5703125" style="69" customWidth="1"/>
    <col min="16137" max="16384" width="9.140625" style="69"/>
  </cols>
  <sheetData>
    <row r="1" spans="1:8" s="65" customFormat="1" ht="28.5" customHeight="1" x14ac:dyDescent="0.2">
      <c r="A1" s="120"/>
      <c r="B1" s="121" t="s">
        <v>136</v>
      </c>
      <c r="C1" s="121"/>
      <c r="D1" s="122"/>
      <c r="E1" s="122"/>
      <c r="F1" s="122"/>
      <c r="G1" s="122"/>
      <c r="H1" s="64" t="s">
        <v>137</v>
      </c>
    </row>
    <row r="2" spans="1:8" s="65" customFormat="1" ht="32.25" customHeight="1" x14ac:dyDescent="0.25">
      <c r="A2" s="120"/>
      <c r="B2" s="121" t="s">
        <v>138</v>
      </c>
      <c r="C2" s="121"/>
      <c r="D2" s="122"/>
      <c r="E2" s="122"/>
      <c r="F2" s="122"/>
      <c r="G2" s="122"/>
      <c r="H2" s="66" t="s">
        <v>139</v>
      </c>
    </row>
    <row r="3" spans="1:8" s="65" customFormat="1" ht="32.25" customHeight="1" x14ac:dyDescent="0.2">
      <c r="A3" s="120"/>
      <c r="B3" s="123" t="s">
        <v>140</v>
      </c>
      <c r="C3" s="124"/>
      <c r="D3" s="124"/>
      <c r="E3" s="125" t="s">
        <v>141</v>
      </c>
      <c r="F3" s="125"/>
      <c r="G3" s="126"/>
      <c r="H3" s="67" t="s">
        <v>142</v>
      </c>
    </row>
    <row r="4" spans="1:8" s="65" customFormat="1" ht="15" x14ac:dyDescent="0.25">
      <c r="A4" s="114"/>
      <c r="B4" s="114"/>
      <c r="C4" s="114"/>
    </row>
    <row r="5" spans="1:8" ht="15.75" thickBot="1" x14ac:dyDescent="0.3">
      <c r="A5" s="68"/>
      <c r="B5" s="65"/>
      <c r="C5" s="65"/>
      <c r="D5" s="65"/>
      <c r="E5" s="65"/>
      <c r="F5" s="65"/>
      <c r="G5" s="65"/>
      <c r="H5" s="65"/>
    </row>
    <row r="6" spans="1:8" ht="15" x14ac:dyDescent="0.2">
      <c r="A6" s="129" t="s">
        <v>146</v>
      </c>
      <c r="B6" s="130"/>
      <c r="C6" s="130"/>
      <c r="D6" s="130"/>
      <c r="E6" s="130" t="s">
        <v>195</v>
      </c>
      <c r="F6" s="130"/>
      <c r="G6" s="130"/>
      <c r="H6" s="131"/>
    </row>
    <row r="7" spans="1:8" ht="15" x14ac:dyDescent="0.2">
      <c r="A7" s="132" t="s">
        <v>147</v>
      </c>
      <c r="B7" s="133"/>
      <c r="C7" s="133"/>
      <c r="D7" s="133"/>
      <c r="E7" s="133" t="s">
        <v>195</v>
      </c>
      <c r="F7" s="133"/>
      <c r="G7" s="133"/>
      <c r="H7" s="134"/>
    </row>
    <row r="8" spans="1:8" ht="15.75" thickBot="1" x14ac:dyDescent="0.25">
      <c r="A8" s="135" t="s">
        <v>194</v>
      </c>
      <c r="B8" s="136"/>
      <c r="C8" s="136"/>
      <c r="D8" s="136"/>
      <c r="E8" s="136"/>
      <c r="F8" s="136"/>
      <c r="G8" s="136"/>
      <c r="H8" s="137"/>
    </row>
    <row r="9" spans="1:8" x14ac:dyDescent="0.2">
      <c r="A9" s="74"/>
      <c r="B9" s="70"/>
      <c r="C9" s="70"/>
      <c r="D9" s="70"/>
      <c r="E9" s="71"/>
      <c r="F9" s="40"/>
      <c r="G9" s="40"/>
      <c r="H9" s="41"/>
    </row>
    <row r="10" spans="1:8" ht="15" x14ac:dyDescent="0.25">
      <c r="A10" s="75" t="s">
        <v>148</v>
      </c>
      <c r="B10" s="76"/>
      <c r="C10" s="76"/>
      <c r="D10" s="40"/>
      <c r="E10" s="40"/>
      <c r="F10" s="40"/>
      <c r="G10" s="40"/>
      <c r="H10" s="41"/>
    </row>
    <row r="11" spans="1:8" ht="14.25" x14ac:dyDescent="0.2">
      <c r="A11" s="117"/>
      <c r="B11" s="118"/>
      <c r="C11" s="118"/>
      <c r="D11" s="40"/>
      <c r="E11" s="40"/>
      <c r="F11" s="40"/>
      <c r="G11" s="40"/>
      <c r="H11" s="41"/>
    </row>
    <row r="12" spans="1:8" ht="14.25" x14ac:dyDescent="0.2">
      <c r="A12" s="77"/>
      <c r="B12" s="78"/>
      <c r="C12" s="78"/>
      <c r="D12" s="40"/>
      <c r="E12" s="40"/>
      <c r="F12" s="40"/>
      <c r="G12" s="40"/>
      <c r="H12" s="41"/>
    </row>
    <row r="13" spans="1:8" ht="15" x14ac:dyDescent="0.25">
      <c r="A13" s="138" t="s">
        <v>143</v>
      </c>
      <c r="B13" s="139"/>
      <c r="C13" s="139"/>
      <c r="D13" s="40"/>
      <c r="E13" s="40"/>
      <c r="F13" s="40"/>
      <c r="G13" s="40"/>
      <c r="H13" s="41"/>
    </row>
    <row r="14" spans="1:8" ht="14.25" x14ac:dyDescent="0.2">
      <c r="A14" s="77"/>
      <c r="B14" s="78"/>
      <c r="C14" s="78"/>
      <c r="D14" s="40"/>
      <c r="E14" s="40"/>
      <c r="F14" s="40"/>
      <c r="G14" s="40"/>
      <c r="H14" s="41"/>
    </row>
    <row r="15" spans="1:8" ht="39" customHeight="1" x14ac:dyDescent="0.2">
      <c r="A15" s="127" t="s">
        <v>190</v>
      </c>
      <c r="B15" s="128"/>
      <c r="C15" s="128"/>
      <c r="D15" s="128"/>
      <c r="E15" s="128"/>
      <c r="F15" s="128"/>
      <c r="G15" s="128"/>
      <c r="H15" s="140"/>
    </row>
    <row r="16" spans="1:8" ht="14.25" x14ac:dyDescent="0.2">
      <c r="A16" s="117"/>
      <c r="B16" s="118"/>
      <c r="C16" s="118"/>
      <c r="D16" s="118"/>
      <c r="E16" s="118"/>
      <c r="F16" s="118"/>
      <c r="G16" s="118"/>
      <c r="H16" s="119"/>
    </row>
    <row r="17" spans="1:8" ht="15" x14ac:dyDescent="0.25">
      <c r="A17" s="138" t="s">
        <v>94</v>
      </c>
      <c r="B17" s="139"/>
      <c r="C17" s="139"/>
      <c r="D17" s="40"/>
      <c r="E17" s="40"/>
      <c r="F17" s="40"/>
      <c r="G17" s="40"/>
      <c r="H17" s="41"/>
    </row>
    <row r="18" spans="1:8" ht="14.25" x14ac:dyDescent="0.2">
      <c r="A18" s="77"/>
      <c r="B18" s="78"/>
      <c r="C18" s="78"/>
      <c r="D18" s="40"/>
      <c r="E18" s="40"/>
      <c r="F18" s="40"/>
      <c r="G18" s="40"/>
      <c r="H18" s="41"/>
    </row>
    <row r="19" spans="1:8" ht="14.25" x14ac:dyDescent="0.2">
      <c r="A19" s="77"/>
      <c r="B19" s="78"/>
      <c r="C19" s="78"/>
      <c r="D19" s="40"/>
      <c r="E19" s="40"/>
      <c r="F19" s="40"/>
      <c r="G19" s="40"/>
      <c r="H19" s="41"/>
    </row>
    <row r="20" spans="1:8" ht="132.75" customHeight="1" x14ac:dyDescent="0.2">
      <c r="A20" s="115" t="s">
        <v>149</v>
      </c>
      <c r="B20" s="115"/>
      <c r="C20" s="115"/>
      <c r="D20" s="115"/>
      <c r="E20" s="115"/>
      <c r="F20" s="115"/>
      <c r="G20" s="115"/>
      <c r="H20" s="115"/>
    </row>
    <row r="21" spans="1:8" ht="14.25" x14ac:dyDescent="0.2">
      <c r="A21" s="116" t="s">
        <v>150</v>
      </c>
      <c r="B21" s="116"/>
      <c r="C21" s="116"/>
      <c r="D21" s="116"/>
      <c r="E21" s="116"/>
      <c r="F21" s="116"/>
      <c r="G21" s="116"/>
      <c r="H21" s="116"/>
    </row>
    <row r="22" spans="1:8" ht="14.25" x14ac:dyDescent="0.2">
      <c r="A22" s="116" t="s">
        <v>151</v>
      </c>
      <c r="B22" s="116"/>
      <c r="C22" s="116"/>
      <c r="D22" s="116"/>
      <c r="E22" s="116"/>
      <c r="F22" s="116"/>
      <c r="G22" s="116"/>
      <c r="H22" s="116"/>
    </row>
    <row r="23" spans="1:8" ht="15" customHeight="1" x14ac:dyDescent="0.2">
      <c r="A23" s="141" t="s">
        <v>152</v>
      </c>
      <c r="B23" s="141"/>
      <c r="C23" s="141"/>
      <c r="D23" s="141"/>
      <c r="E23" s="141"/>
      <c r="F23" s="141"/>
      <c r="G23" s="141"/>
      <c r="H23" s="141"/>
    </row>
    <row r="24" spans="1:8" ht="14.25" x14ac:dyDescent="0.2">
      <c r="A24" s="127"/>
      <c r="B24" s="128"/>
      <c r="C24" s="128"/>
      <c r="D24" s="40"/>
      <c r="E24" s="40"/>
      <c r="F24" s="40"/>
      <c r="G24" s="40"/>
      <c r="H24" s="41"/>
    </row>
    <row r="25" spans="1:8" ht="15" x14ac:dyDescent="0.25">
      <c r="A25" s="138" t="s">
        <v>144</v>
      </c>
      <c r="B25" s="139"/>
      <c r="C25" s="139"/>
      <c r="D25" s="40"/>
      <c r="E25" s="40"/>
      <c r="F25" s="40"/>
      <c r="G25" s="40"/>
      <c r="H25" s="41"/>
    </row>
    <row r="26" spans="1:8" ht="39" customHeight="1" x14ac:dyDescent="0.2">
      <c r="A26" s="144" t="s">
        <v>189</v>
      </c>
      <c r="B26" s="145"/>
      <c r="C26" s="145"/>
      <c r="D26" s="145"/>
      <c r="E26" s="145"/>
      <c r="F26" s="145"/>
      <c r="G26" s="145"/>
      <c r="H26" s="145"/>
    </row>
    <row r="27" spans="1:8" ht="14.25" x14ac:dyDescent="0.2">
      <c r="A27" s="79"/>
      <c r="B27" s="72"/>
      <c r="C27" s="72"/>
      <c r="D27" s="40"/>
      <c r="E27" s="40"/>
      <c r="F27" s="40"/>
      <c r="G27" s="40"/>
      <c r="H27" s="41"/>
    </row>
    <row r="28" spans="1:8" ht="14.25" x14ac:dyDescent="0.2">
      <c r="A28" s="79"/>
      <c r="B28" s="72"/>
      <c r="C28" s="72"/>
      <c r="D28" s="40"/>
      <c r="E28" s="40"/>
      <c r="F28" s="40"/>
      <c r="G28" s="40"/>
      <c r="H28" s="41"/>
    </row>
    <row r="29" spans="1:8" ht="15" x14ac:dyDescent="0.25">
      <c r="A29" s="138" t="s">
        <v>145</v>
      </c>
      <c r="B29" s="139"/>
      <c r="C29" s="139"/>
      <c r="D29" s="40"/>
      <c r="E29" s="40"/>
      <c r="F29" s="40"/>
      <c r="G29" s="40"/>
      <c r="H29" s="41"/>
    </row>
    <row r="30" spans="1:8" ht="15" x14ac:dyDescent="0.25">
      <c r="A30" s="80"/>
      <c r="B30" s="81"/>
      <c r="C30" s="81"/>
      <c r="D30" s="40"/>
      <c r="E30" s="40"/>
      <c r="F30" s="40"/>
      <c r="G30" s="40"/>
      <c r="H30" s="41"/>
    </row>
    <row r="31" spans="1:8" ht="21" customHeight="1" x14ac:dyDescent="0.2">
      <c r="A31" s="146" t="s">
        <v>193</v>
      </c>
      <c r="B31" s="147"/>
      <c r="C31" s="147"/>
      <c r="D31" s="147"/>
      <c r="E31" s="147"/>
      <c r="F31" s="147"/>
      <c r="G31" s="147"/>
      <c r="H31" s="148"/>
    </row>
    <row r="32" spans="1:8" ht="14.25" x14ac:dyDescent="0.2">
      <c r="A32" s="77"/>
      <c r="B32" s="82"/>
      <c r="C32" s="82"/>
      <c r="D32" s="40"/>
      <c r="E32" s="40"/>
      <c r="F32" s="40"/>
      <c r="G32" s="40"/>
      <c r="H32" s="41"/>
    </row>
    <row r="33" spans="1:8" ht="15" x14ac:dyDescent="0.25">
      <c r="A33" s="138" t="s">
        <v>95</v>
      </c>
      <c r="B33" s="139"/>
      <c r="C33" s="139"/>
      <c r="D33" s="40"/>
      <c r="E33" s="40"/>
      <c r="F33" s="40"/>
      <c r="G33" s="40"/>
      <c r="H33" s="41"/>
    </row>
    <row r="34" spans="1:8" x14ac:dyDescent="0.2">
      <c r="A34" s="42"/>
      <c r="B34" s="83"/>
      <c r="C34" s="83"/>
      <c r="D34" s="40"/>
      <c r="E34" s="40"/>
      <c r="F34" s="40"/>
      <c r="G34" s="40"/>
      <c r="H34" s="41"/>
    </row>
    <row r="35" spans="1:8" ht="69" customHeight="1" x14ac:dyDescent="0.2">
      <c r="A35" s="127" t="s">
        <v>196</v>
      </c>
      <c r="B35" s="128"/>
      <c r="C35" s="128"/>
      <c r="D35" s="128"/>
      <c r="E35" s="128"/>
      <c r="F35" s="128"/>
      <c r="G35" s="128"/>
      <c r="H35" s="140"/>
    </row>
    <row r="36" spans="1:8" ht="14.25" x14ac:dyDescent="0.2">
      <c r="A36" s="142"/>
      <c r="B36" s="143"/>
      <c r="C36" s="143"/>
      <c r="D36" s="40"/>
      <c r="E36" s="40"/>
      <c r="F36" s="40"/>
      <c r="G36" s="40"/>
      <c r="H36" s="41"/>
    </row>
    <row r="37" spans="1:8" x14ac:dyDescent="0.2">
      <c r="A37" s="84"/>
      <c r="B37" s="40"/>
      <c r="C37" s="40"/>
      <c r="D37" s="40"/>
      <c r="E37" s="40"/>
      <c r="F37" s="40"/>
      <c r="G37" s="40"/>
      <c r="H37" s="41"/>
    </row>
    <row r="38" spans="1:8" x14ac:dyDescent="0.2">
      <c r="A38" s="84"/>
      <c r="B38" s="40"/>
      <c r="C38" s="40"/>
      <c r="D38" s="40"/>
      <c r="E38" s="40"/>
      <c r="F38" s="40"/>
      <c r="G38" s="40"/>
      <c r="H38" s="41"/>
    </row>
    <row r="39" spans="1:8" x14ac:dyDescent="0.2">
      <c r="A39" s="85"/>
      <c r="B39" s="40"/>
      <c r="C39" s="40"/>
      <c r="D39" s="40"/>
      <c r="E39" s="40"/>
      <c r="F39" s="40"/>
      <c r="G39" s="40"/>
      <c r="H39" s="41"/>
    </row>
    <row r="40" spans="1:8" x14ac:dyDescent="0.2">
      <c r="A40" s="43"/>
      <c r="B40" s="40"/>
      <c r="C40" s="40"/>
      <c r="D40" s="40"/>
      <c r="E40" s="40"/>
      <c r="F40" s="40"/>
      <c r="G40" s="40"/>
      <c r="H40" s="41"/>
    </row>
    <row r="41" spans="1:8" x14ac:dyDescent="0.2">
      <c r="A41" s="43"/>
      <c r="B41" s="40"/>
      <c r="C41" s="40"/>
      <c r="D41" s="40"/>
      <c r="E41" s="40"/>
      <c r="F41" s="40"/>
      <c r="G41" s="40"/>
      <c r="H41" s="41"/>
    </row>
    <row r="42" spans="1:8" x14ac:dyDescent="0.2">
      <c r="A42" s="43"/>
      <c r="B42" s="40"/>
      <c r="C42" s="40"/>
      <c r="D42" s="40"/>
      <c r="E42" s="40"/>
      <c r="F42" s="40"/>
      <c r="G42" s="40"/>
      <c r="H42" s="41"/>
    </row>
    <row r="43" spans="1:8" x14ac:dyDescent="0.2">
      <c r="A43" s="43"/>
      <c r="B43" s="40"/>
      <c r="C43" s="40"/>
      <c r="D43" s="40"/>
      <c r="E43" s="40"/>
      <c r="F43" s="40"/>
      <c r="G43" s="40"/>
      <c r="H43" s="41"/>
    </row>
    <row r="44" spans="1:8" ht="13.5" thickBot="1" x14ac:dyDescent="0.25">
      <c r="A44" s="86"/>
      <c r="B44" s="87"/>
      <c r="C44" s="87"/>
      <c r="D44" s="87"/>
      <c r="E44" s="87"/>
      <c r="F44" s="87"/>
      <c r="G44" s="87"/>
      <c r="H44" s="88"/>
    </row>
  </sheetData>
  <mergeCells count="28">
    <mergeCell ref="A36:C36"/>
    <mergeCell ref="A25:C25"/>
    <mergeCell ref="A26:H26"/>
    <mergeCell ref="A29:C29"/>
    <mergeCell ref="A31:H31"/>
    <mergeCell ref="A33:C33"/>
    <mergeCell ref="A35:H35"/>
    <mergeCell ref="A24:C24"/>
    <mergeCell ref="A6:D6"/>
    <mergeCell ref="E6:H6"/>
    <mergeCell ref="A7:D7"/>
    <mergeCell ref="E7:H7"/>
    <mergeCell ref="A8:H8"/>
    <mergeCell ref="A11:C11"/>
    <mergeCell ref="A13:C13"/>
    <mergeCell ref="A15:H15"/>
    <mergeCell ref="A17:C17"/>
    <mergeCell ref="A23:H23"/>
    <mergeCell ref="A1:A3"/>
    <mergeCell ref="B1:G1"/>
    <mergeCell ref="B2:G2"/>
    <mergeCell ref="B3:D3"/>
    <mergeCell ref="E3:G3"/>
    <mergeCell ref="A4:C4"/>
    <mergeCell ref="A20:H20"/>
    <mergeCell ref="A21:H21"/>
    <mergeCell ref="A22:H22"/>
    <mergeCell ref="A16:H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4"/>
  <sheetViews>
    <sheetView topLeftCell="A40" workbookViewId="0">
      <selection activeCell="A41" sqref="A41"/>
    </sheetView>
  </sheetViews>
  <sheetFormatPr baseColWidth="10" defaultColWidth="9.140625" defaultRowHeight="12.75" x14ac:dyDescent="0.2"/>
  <cols>
    <col min="1" max="1" width="9.140625" style="39"/>
    <col min="2" max="2" width="19.28515625" style="39" customWidth="1"/>
    <col min="3" max="3" width="11.140625" style="39" customWidth="1"/>
    <col min="4" max="4" width="36.140625" style="39" customWidth="1"/>
    <col min="5" max="5" width="17.140625" style="39" customWidth="1"/>
    <col min="6" max="7" width="21" style="39" customWidth="1"/>
    <col min="8" max="8" width="34.85546875" style="39" customWidth="1"/>
    <col min="9" max="9" width="55" style="39" customWidth="1"/>
    <col min="10" max="10" width="33.42578125" style="39" customWidth="1"/>
    <col min="11" max="11" width="38.42578125" style="39" customWidth="1"/>
    <col min="12" max="12" width="11" style="39" bestFit="1" customWidth="1"/>
    <col min="13" max="16384" width="9.140625" style="39"/>
  </cols>
  <sheetData>
    <row r="2" spans="1:11" ht="13.5" thickBot="1" x14ac:dyDescent="0.25"/>
    <row r="3" spans="1:11" x14ac:dyDescent="0.2">
      <c r="B3" s="46" t="s">
        <v>96</v>
      </c>
      <c r="C3" s="155" t="s">
        <v>97</v>
      </c>
      <c r="D3" s="156"/>
      <c r="E3" s="156"/>
      <c r="F3" s="47" t="s">
        <v>98</v>
      </c>
    </row>
    <row r="4" spans="1:11" x14ac:dyDescent="0.2">
      <c r="B4" s="48" t="s">
        <v>99</v>
      </c>
      <c r="C4" s="157" t="s">
        <v>153</v>
      </c>
      <c r="D4" s="158"/>
      <c r="E4" s="158"/>
      <c r="F4" s="49"/>
    </row>
    <row r="5" spans="1:11" x14ac:dyDescent="0.2">
      <c r="B5" s="48" t="s">
        <v>100</v>
      </c>
      <c r="C5" s="153" t="s">
        <v>101</v>
      </c>
      <c r="D5" s="154"/>
      <c r="E5" s="154"/>
      <c r="F5" s="49" t="s">
        <v>43</v>
      </c>
    </row>
    <row r="6" spans="1:11" x14ac:dyDescent="0.2">
      <c r="B6" s="48" t="s">
        <v>102</v>
      </c>
      <c r="C6" s="153" t="s">
        <v>103</v>
      </c>
      <c r="D6" s="154"/>
      <c r="E6" s="154"/>
      <c r="F6" s="49" t="s">
        <v>104</v>
      </c>
    </row>
    <row r="7" spans="1:11" x14ac:dyDescent="0.2">
      <c r="B7" s="48" t="s">
        <v>105</v>
      </c>
      <c r="C7" s="153" t="s">
        <v>106</v>
      </c>
      <c r="D7" s="154"/>
      <c r="E7" s="154"/>
      <c r="F7" s="49" t="s">
        <v>107</v>
      </c>
    </row>
    <row r="8" spans="1:11" x14ac:dyDescent="0.2">
      <c r="B8" s="48" t="s">
        <v>108</v>
      </c>
      <c r="C8" s="153" t="s">
        <v>109</v>
      </c>
      <c r="D8" s="154"/>
      <c r="E8" s="154"/>
      <c r="F8" s="49" t="s">
        <v>110</v>
      </c>
    </row>
    <row r="9" spans="1:11" x14ac:dyDescent="0.2">
      <c r="B9" s="48" t="s">
        <v>111</v>
      </c>
      <c r="C9" s="149" t="s">
        <v>112</v>
      </c>
      <c r="D9" s="149"/>
      <c r="E9" s="149"/>
      <c r="F9" s="49" t="s">
        <v>113</v>
      </c>
    </row>
    <row r="10" spans="1:11" x14ac:dyDescent="0.2">
      <c r="B10" s="48" t="s">
        <v>114</v>
      </c>
      <c r="C10" s="149" t="s">
        <v>115</v>
      </c>
      <c r="D10" s="149"/>
      <c r="E10" s="149"/>
      <c r="F10" s="49" t="s">
        <v>116</v>
      </c>
    </row>
    <row r="11" spans="1:11" x14ac:dyDescent="0.2">
      <c r="B11" s="48">
        <v>1.7</v>
      </c>
      <c r="C11" s="149" t="s">
        <v>117</v>
      </c>
      <c r="D11" s="149"/>
      <c r="E11" s="149"/>
      <c r="F11" s="49" t="s">
        <v>118</v>
      </c>
    </row>
    <row r="12" spans="1:11" x14ac:dyDescent="0.2">
      <c r="B12" s="38"/>
      <c r="C12" s="38"/>
      <c r="D12" s="50"/>
      <c r="E12" s="38"/>
      <c r="F12" s="38"/>
      <c r="G12" s="38"/>
      <c r="H12" s="38"/>
    </row>
    <row r="14" spans="1:11" x14ac:dyDescent="0.2">
      <c r="B14" s="150" t="s">
        <v>119</v>
      </c>
      <c r="C14" s="151"/>
      <c r="D14" s="151"/>
      <c r="E14" s="151"/>
      <c r="F14" s="151"/>
      <c r="G14" s="151"/>
      <c r="H14" s="151"/>
      <c r="I14" s="151"/>
      <c r="J14" s="152"/>
    </row>
    <row r="15" spans="1:11" x14ac:dyDescent="0.2">
      <c r="B15" s="51" t="s">
        <v>44</v>
      </c>
      <c r="C15" s="51" t="s">
        <v>120</v>
      </c>
      <c r="D15" s="51" t="s">
        <v>106</v>
      </c>
      <c r="E15" s="51" t="s">
        <v>121</v>
      </c>
      <c r="F15" s="51" t="s">
        <v>122</v>
      </c>
      <c r="G15" s="51" t="s">
        <v>123</v>
      </c>
      <c r="H15" s="51" t="s">
        <v>124</v>
      </c>
      <c r="I15" s="51" t="s">
        <v>125</v>
      </c>
      <c r="J15" s="51" t="s">
        <v>126</v>
      </c>
    </row>
    <row r="16" spans="1:11" ht="242.25" x14ac:dyDescent="0.2">
      <c r="A16" s="56"/>
      <c r="B16" s="63">
        <v>8</v>
      </c>
      <c r="C16" s="59" t="s">
        <v>127</v>
      </c>
      <c r="D16" s="58" t="s">
        <v>131</v>
      </c>
      <c r="E16" s="60" t="s">
        <v>134</v>
      </c>
      <c r="F16" s="52">
        <v>41275</v>
      </c>
      <c r="G16" s="61">
        <v>41639</v>
      </c>
      <c r="H16" s="91"/>
      <c r="I16" s="54" t="s">
        <v>254</v>
      </c>
      <c r="J16" s="44"/>
      <c r="K16" s="57"/>
    </row>
    <row r="17" spans="1:12" ht="85.5" x14ac:dyDescent="0.2">
      <c r="A17" s="56"/>
      <c r="B17" s="63">
        <v>22</v>
      </c>
      <c r="C17" s="59"/>
      <c r="D17" s="58" t="s">
        <v>132</v>
      </c>
      <c r="E17" s="59" t="s">
        <v>135</v>
      </c>
      <c r="F17" s="52">
        <v>41275</v>
      </c>
      <c r="G17" s="61">
        <v>41639</v>
      </c>
      <c r="H17" s="92"/>
      <c r="I17" s="54" t="s">
        <v>249</v>
      </c>
      <c r="J17" s="44"/>
      <c r="K17" s="53"/>
    </row>
    <row r="18" spans="1:12" ht="100.5" customHeight="1" x14ac:dyDescent="0.2">
      <c r="A18" s="56"/>
      <c r="B18" s="90">
        <v>1</v>
      </c>
      <c r="C18" s="59" t="s">
        <v>128</v>
      </c>
      <c r="D18" s="58" t="s">
        <v>155</v>
      </c>
      <c r="E18" s="59" t="s">
        <v>154</v>
      </c>
      <c r="F18" s="52">
        <v>41487</v>
      </c>
      <c r="G18" s="107">
        <v>41851</v>
      </c>
      <c r="H18" s="92" t="s">
        <v>241</v>
      </c>
      <c r="I18" s="55"/>
      <c r="J18" s="44" t="s">
        <v>252</v>
      </c>
      <c r="K18" s="53"/>
    </row>
    <row r="19" spans="1:12" ht="99.75" x14ac:dyDescent="0.2">
      <c r="A19" s="105"/>
      <c r="B19" s="90">
        <v>3</v>
      </c>
      <c r="C19" s="59"/>
      <c r="D19" s="58" t="s">
        <v>224</v>
      </c>
      <c r="E19" s="59" t="s">
        <v>133</v>
      </c>
      <c r="F19" s="52">
        <v>41487</v>
      </c>
      <c r="G19" s="107">
        <v>41851</v>
      </c>
      <c r="H19" s="93" t="s">
        <v>361</v>
      </c>
      <c r="I19" s="55"/>
      <c r="J19" s="44" t="s">
        <v>362</v>
      </c>
      <c r="K19" s="53"/>
      <c r="L19" s="56"/>
    </row>
    <row r="20" spans="1:12" ht="114" x14ac:dyDescent="0.2">
      <c r="A20" s="105"/>
      <c r="B20" s="90">
        <v>4</v>
      </c>
      <c r="C20" s="59"/>
      <c r="D20" s="58" t="s">
        <v>156</v>
      </c>
      <c r="E20" s="59" t="s">
        <v>133</v>
      </c>
      <c r="F20" s="52">
        <v>41487</v>
      </c>
      <c r="G20" s="52">
        <v>41851</v>
      </c>
      <c r="H20" s="93" t="s">
        <v>363</v>
      </c>
      <c r="I20" s="55"/>
      <c r="J20" s="44" t="s">
        <v>364</v>
      </c>
      <c r="K20" s="53"/>
      <c r="L20" s="56"/>
    </row>
    <row r="21" spans="1:12" ht="85.5" x14ac:dyDescent="0.2">
      <c r="A21" s="56"/>
      <c r="B21" s="90">
        <v>5</v>
      </c>
      <c r="C21" s="59" t="s">
        <v>128</v>
      </c>
      <c r="D21" s="58" t="s">
        <v>158</v>
      </c>
      <c r="E21" s="59" t="s">
        <v>157</v>
      </c>
      <c r="F21" s="52">
        <v>41640</v>
      </c>
      <c r="G21" s="52">
        <v>41851</v>
      </c>
      <c r="H21" s="104" t="s">
        <v>247</v>
      </c>
      <c r="I21" s="55"/>
      <c r="J21" s="44" t="s">
        <v>248</v>
      </c>
      <c r="K21" s="53"/>
    </row>
    <row r="22" spans="1:12" ht="99.75" x14ac:dyDescent="0.2">
      <c r="A22" s="56"/>
      <c r="B22" s="90">
        <v>6</v>
      </c>
      <c r="C22" s="59" t="s">
        <v>127</v>
      </c>
      <c r="D22" s="58" t="s">
        <v>159</v>
      </c>
      <c r="E22" s="59" t="s">
        <v>154</v>
      </c>
      <c r="F22" s="52">
        <v>41487</v>
      </c>
      <c r="G22" s="52">
        <v>41851</v>
      </c>
      <c r="H22" s="104" t="s">
        <v>227</v>
      </c>
      <c r="I22" s="55"/>
      <c r="J22" s="44" t="s">
        <v>251</v>
      </c>
      <c r="K22" s="53"/>
    </row>
    <row r="23" spans="1:12" ht="99.75" x14ac:dyDescent="0.2">
      <c r="A23" s="56"/>
      <c r="B23" s="90">
        <v>6</v>
      </c>
      <c r="C23" s="59" t="s">
        <v>128</v>
      </c>
      <c r="D23" s="58" t="s">
        <v>160</v>
      </c>
      <c r="E23" s="59" t="s">
        <v>154</v>
      </c>
      <c r="F23" s="52">
        <v>41487</v>
      </c>
      <c r="G23" s="52">
        <v>41851</v>
      </c>
      <c r="H23" s="104" t="s">
        <v>228</v>
      </c>
      <c r="I23" s="55"/>
      <c r="J23" s="44" t="s">
        <v>232</v>
      </c>
      <c r="K23" s="53"/>
    </row>
    <row r="24" spans="1:12" ht="128.25" x14ac:dyDescent="0.2">
      <c r="A24" s="56"/>
      <c r="B24" s="90">
        <v>7</v>
      </c>
      <c r="C24" s="59" t="s">
        <v>128</v>
      </c>
      <c r="D24" s="58" t="s">
        <v>226</v>
      </c>
      <c r="E24" s="59" t="s">
        <v>154</v>
      </c>
      <c r="F24" s="52">
        <v>41487</v>
      </c>
      <c r="G24" s="52">
        <v>41851</v>
      </c>
      <c r="H24" s="104" t="s">
        <v>228</v>
      </c>
      <c r="I24" s="55"/>
      <c r="J24" s="44" t="s">
        <v>231</v>
      </c>
      <c r="K24" s="53"/>
    </row>
    <row r="25" spans="1:12" ht="71.25" x14ac:dyDescent="0.2">
      <c r="A25" s="56"/>
      <c r="B25" s="90">
        <v>9</v>
      </c>
      <c r="C25" s="59" t="s">
        <v>128</v>
      </c>
      <c r="D25" s="58" t="s">
        <v>162</v>
      </c>
      <c r="E25" s="59" t="s">
        <v>161</v>
      </c>
      <c r="F25" s="52">
        <v>41487</v>
      </c>
      <c r="G25" s="52">
        <v>41670</v>
      </c>
      <c r="H25" s="104" t="s">
        <v>229</v>
      </c>
      <c r="I25" s="55"/>
      <c r="J25" s="44" t="s">
        <v>230</v>
      </c>
      <c r="K25" s="53"/>
    </row>
    <row r="26" spans="1:12" ht="85.5" x14ac:dyDescent="0.2">
      <c r="B26" s="90">
        <v>10</v>
      </c>
      <c r="C26" s="59" t="s">
        <v>129</v>
      </c>
      <c r="D26" s="58" t="s">
        <v>165</v>
      </c>
      <c r="E26" s="59" t="s">
        <v>164</v>
      </c>
      <c r="F26" s="52">
        <v>41487</v>
      </c>
      <c r="G26" s="52">
        <v>41851</v>
      </c>
      <c r="H26" s="92"/>
      <c r="I26" s="55"/>
      <c r="J26" s="44"/>
      <c r="K26" s="53"/>
    </row>
    <row r="27" spans="1:12" ht="171" x14ac:dyDescent="0.2">
      <c r="B27" s="90">
        <v>11</v>
      </c>
      <c r="C27" s="59" t="s">
        <v>127</v>
      </c>
      <c r="D27" s="58" t="s">
        <v>166</v>
      </c>
      <c r="E27" s="59" t="s">
        <v>164</v>
      </c>
      <c r="F27" s="52">
        <v>41487</v>
      </c>
      <c r="G27" s="52">
        <v>41698</v>
      </c>
      <c r="H27" s="92"/>
      <c r="I27" s="55"/>
      <c r="J27" s="44"/>
      <c r="K27" s="53"/>
    </row>
    <row r="28" spans="1:12" ht="128.25" x14ac:dyDescent="0.2">
      <c r="B28" s="90">
        <v>11</v>
      </c>
      <c r="C28" s="59" t="s">
        <v>128</v>
      </c>
      <c r="D28" s="58" t="s">
        <v>167</v>
      </c>
      <c r="E28" s="59" t="s">
        <v>164</v>
      </c>
      <c r="F28" s="52">
        <v>41487</v>
      </c>
      <c r="G28" s="52">
        <v>41851</v>
      </c>
      <c r="H28" s="92" t="s">
        <v>238</v>
      </c>
      <c r="I28" s="55"/>
      <c r="J28" s="44" t="s">
        <v>239</v>
      </c>
      <c r="K28" s="53"/>
    </row>
    <row r="29" spans="1:12" ht="85.5" x14ac:dyDescent="0.2">
      <c r="B29" s="90">
        <v>11</v>
      </c>
      <c r="C29" s="59" t="s">
        <v>129</v>
      </c>
      <c r="D29" s="58" t="s">
        <v>168</v>
      </c>
      <c r="E29" s="59" t="s">
        <v>164</v>
      </c>
      <c r="F29" s="52">
        <v>41487</v>
      </c>
      <c r="G29" s="52">
        <v>41851</v>
      </c>
      <c r="H29" s="92"/>
      <c r="I29" s="55"/>
      <c r="J29" s="44"/>
      <c r="K29" s="53"/>
    </row>
    <row r="30" spans="1:12" ht="156.75" x14ac:dyDescent="0.2">
      <c r="B30" s="90">
        <v>12</v>
      </c>
      <c r="C30" s="59" t="s">
        <v>127</v>
      </c>
      <c r="D30" s="58" t="s">
        <v>169</v>
      </c>
      <c r="E30" s="59" t="s">
        <v>164</v>
      </c>
      <c r="F30" s="52">
        <v>41487</v>
      </c>
      <c r="G30" s="52">
        <v>41698</v>
      </c>
      <c r="H30" s="92"/>
      <c r="I30" s="55"/>
      <c r="J30" s="44"/>
      <c r="K30" s="53"/>
    </row>
    <row r="31" spans="1:12" ht="85.5" x14ac:dyDescent="0.2">
      <c r="B31" s="90">
        <v>12</v>
      </c>
      <c r="C31" s="59" t="s">
        <v>128</v>
      </c>
      <c r="D31" s="58" t="s">
        <v>165</v>
      </c>
      <c r="E31" s="59" t="s">
        <v>164</v>
      </c>
      <c r="F31" s="52">
        <v>41487</v>
      </c>
      <c r="G31" s="52">
        <v>41851</v>
      </c>
      <c r="H31" s="92"/>
      <c r="I31" s="55"/>
      <c r="J31" s="44"/>
      <c r="K31" s="53"/>
    </row>
    <row r="32" spans="1:12" ht="71.25" x14ac:dyDescent="0.2">
      <c r="A32" s="56"/>
      <c r="B32" s="90">
        <v>13</v>
      </c>
      <c r="C32" s="59" t="s">
        <v>127</v>
      </c>
      <c r="D32" s="58" t="s">
        <v>170</v>
      </c>
      <c r="E32" s="45" t="s">
        <v>171</v>
      </c>
      <c r="F32" s="52">
        <v>41487</v>
      </c>
      <c r="G32" s="52">
        <v>41851</v>
      </c>
      <c r="H32" s="57" t="s">
        <v>365</v>
      </c>
      <c r="I32" s="55"/>
      <c r="J32" s="44" t="s">
        <v>246</v>
      </c>
      <c r="K32" s="53"/>
    </row>
    <row r="33" spans="1:11" ht="85.5" x14ac:dyDescent="0.2">
      <c r="A33" s="56"/>
      <c r="B33" s="90">
        <v>14</v>
      </c>
      <c r="C33" s="59" t="s">
        <v>188</v>
      </c>
      <c r="D33" s="58" t="s">
        <v>172</v>
      </c>
      <c r="E33" s="59" t="s">
        <v>157</v>
      </c>
      <c r="F33" s="52">
        <v>41487</v>
      </c>
      <c r="G33" s="52">
        <v>41851</v>
      </c>
      <c r="H33" s="104" t="s">
        <v>250</v>
      </c>
      <c r="I33" s="55" t="s">
        <v>253</v>
      </c>
      <c r="J33" s="52" t="s">
        <v>237</v>
      </c>
      <c r="K33" s="53"/>
    </row>
    <row r="34" spans="1:11" ht="99.75" x14ac:dyDescent="0.2">
      <c r="B34" s="90">
        <v>15</v>
      </c>
      <c r="C34" s="59"/>
      <c r="D34" s="58" t="s">
        <v>173</v>
      </c>
      <c r="E34" s="59" t="s">
        <v>133</v>
      </c>
      <c r="F34" s="52">
        <v>41487</v>
      </c>
      <c r="G34" s="52">
        <v>41851</v>
      </c>
      <c r="H34" s="104" t="s">
        <v>235</v>
      </c>
      <c r="I34" s="55"/>
      <c r="J34" s="44" t="s">
        <v>236</v>
      </c>
      <c r="K34" s="96"/>
    </row>
    <row r="35" spans="1:11" ht="85.5" x14ac:dyDescent="0.2">
      <c r="B35" s="90">
        <v>16</v>
      </c>
      <c r="C35" s="59"/>
      <c r="D35" s="58" t="s">
        <v>174</v>
      </c>
      <c r="E35" s="59" t="s">
        <v>157</v>
      </c>
      <c r="F35" s="52">
        <v>41487</v>
      </c>
      <c r="G35" s="52">
        <v>41820</v>
      </c>
      <c r="H35" s="92"/>
      <c r="I35" s="55"/>
      <c r="J35" s="44"/>
      <c r="K35" s="53"/>
    </row>
    <row r="36" spans="1:11" ht="156.75" x14ac:dyDescent="0.2">
      <c r="B36" s="90">
        <v>17</v>
      </c>
      <c r="C36" s="59"/>
      <c r="D36" s="58" t="s">
        <v>175</v>
      </c>
      <c r="E36" s="59" t="s">
        <v>176</v>
      </c>
      <c r="F36" s="52">
        <v>41487</v>
      </c>
      <c r="G36" s="52">
        <v>41698</v>
      </c>
      <c r="H36" s="104" t="s">
        <v>242</v>
      </c>
      <c r="I36" s="55"/>
      <c r="J36" s="44" t="s">
        <v>243</v>
      </c>
      <c r="K36" s="53"/>
    </row>
    <row r="37" spans="1:11" ht="85.5" x14ac:dyDescent="0.2">
      <c r="B37" s="90">
        <v>18</v>
      </c>
      <c r="C37" s="59" t="s">
        <v>129</v>
      </c>
      <c r="D37" s="58" t="s">
        <v>177</v>
      </c>
      <c r="E37" s="59" t="s">
        <v>157</v>
      </c>
      <c r="F37" s="52">
        <v>41548</v>
      </c>
      <c r="G37" s="52">
        <v>41851</v>
      </c>
      <c r="H37" s="92" t="s">
        <v>240</v>
      </c>
      <c r="I37" s="55"/>
      <c r="J37" s="52" t="s">
        <v>239</v>
      </c>
      <c r="K37" s="53"/>
    </row>
    <row r="38" spans="1:11" ht="85.5" x14ac:dyDescent="0.2">
      <c r="B38" s="90">
        <v>19</v>
      </c>
      <c r="C38" s="59" t="s">
        <v>129</v>
      </c>
      <c r="D38" s="58" t="s">
        <v>177</v>
      </c>
      <c r="E38" s="59" t="s">
        <v>157</v>
      </c>
      <c r="F38" s="52">
        <v>41548</v>
      </c>
      <c r="G38" s="52">
        <v>41851</v>
      </c>
      <c r="H38" s="92" t="s">
        <v>240</v>
      </c>
      <c r="I38" s="55"/>
      <c r="J38" s="52" t="s">
        <v>239</v>
      </c>
      <c r="K38" s="53"/>
    </row>
    <row r="39" spans="1:11" ht="85.5" x14ac:dyDescent="0.2">
      <c r="B39" s="90">
        <v>20</v>
      </c>
      <c r="C39" s="59" t="s">
        <v>129</v>
      </c>
      <c r="D39" s="58" t="s">
        <v>177</v>
      </c>
      <c r="E39" s="59" t="s">
        <v>157</v>
      </c>
      <c r="F39" s="52">
        <v>41548</v>
      </c>
      <c r="G39" s="52">
        <v>41851</v>
      </c>
      <c r="H39" s="92" t="s">
        <v>240</v>
      </c>
      <c r="I39" s="55"/>
      <c r="J39" s="52" t="s">
        <v>239</v>
      </c>
      <c r="K39" s="53"/>
    </row>
    <row r="40" spans="1:11" ht="156.75" x14ac:dyDescent="0.2">
      <c r="A40" s="56"/>
      <c r="B40" s="90">
        <v>21</v>
      </c>
      <c r="C40" s="59"/>
      <c r="D40" s="58" t="s">
        <v>178</v>
      </c>
      <c r="E40" s="59" t="s">
        <v>133</v>
      </c>
      <c r="F40" s="52">
        <v>41487</v>
      </c>
      <c r="G40" s="52">
        <v>41851</v>
      </c>
      <c r="H40" s="104"/>
      <c r="I40" s="55"/>
      <c r="J40" s="44" t="s">
        <v>239</v>
      </c>
      <c r="K40" s="53"/>
    </row>
    <row r="41" spans="1:11" ht="71.25" x14ac:dyDescent="0.2">
      <c r="A41" s="56" t="s">
        <v>225</v>
      </c>
      <c r="B41" s="63">
        <v>25</v>
      </c>
      <c r="C41" s="59" t="s">
        <v>127</v>
      </c>
      <c r="D41" s="58" t="s">
        <v>179</v>
      </c>
      <c r="E41" s="59" t="s">
        <v>180</v>
      </c>
      <c r="F41" s="52">
        <v>41487</v>
      </c>
      <c r="G41" s="52">
        <v>41851</v>
      </c>
      <c r="H41" s="92" t="s">
        <v>244</v>
      </c>
      <c r="I41" s="55"/>
      <c r="J41" s="44" t="s">
        <v>233</v>
      </c>
      <c r="K41" s="53"/>
    </row>
    <row r="42" spans="1:11" ht="71.25" x14ac:dyDescent="0.2">
      <c r="B42" s="90">
        <v>26</v>
      </c>
      <c r="C42" s="59" t="s">
        <v>128</v>
      </c>
      <c r="D42" s="58" t="s">
        <v>181</v>
      </c>
      <c r="E42" s="59" t="s">
        <v>186</v>
      </c>
      <c r="F42" s="52">
        <v>41487</v>
      </c>
      <c r="G42" s="52">
        <v>41729</v>
      </c>
      <c r="H42" s="92" t="s">
        <v>245</v>
      </c>
      <c r="I42" s="55"/>
      <c r="J42" s="44" t="s">
        <v>234</v>
      </c>
      <c r="K42" s="53"/>
    </row>
    <row r="43" spans="1:11" ht="71.25" x14ac:dyDescent="0.2">
      <c r="B43" s="59">
        <v>26</v>
      </c>
      <c r="C43" s="59" t="s">
        <v>163</v>
      </c>
      <c r="D43" s="58" t="s">
        <v>183</v>
      </c>
      <c r="E43" s="59" t="s">
        <v>182</v>
      </c>
      <c r="F43" s="52">
        <v>41487</v>
      </c>
      <c r="G43" s="52">
        <v>41851</v>
      </c>
      <c r="H43" s="92"/>
      <c r="I43" s="55"/>
      <c r="J43" s="44"/>
      <c r="K43" s="53"/>
    </row>
    <row r="44" spans="1:11" ht="71.25" x14ac:dyDescent="0.2">
      <c r="B44" s="59">
        <v>27</v>
      </c>
      <c r="C44" s="59" t="s">
        <v>128</v>
      </c>
      <c r="D44" s="58" t="s">
        <v>184</v>
      </c>
      <c r="E44" s="59" t="s">
        <v>182</v>
      </c>
      <c r="F44" s="52">
        <v>41487</v>
      </c>
      <c r="G44" s="52">
        <v>41851</v>
      </c>
      <c r="H44" s="92"/>
      <c r="I44" s="55"/>
      <c r="J44" s="44"/>
      <c r="K44" s="53"/>
    </row>
    <row r="45" spans="1:11" ht="42.75" x14ac:dyDescent="0.2">
      <c r="B45" s="59">
        <v>28</v>
      </c>
      <c r="C45" s="59"/>
      <c r="D45" s="58" t="s">
        <v>185</v>
      </c>
      <c r="E45" s="59" t="s">
        <v>130</v>
      </c>
      <c r="F45" s="52">
        <v>41487</v>
      </c>
      <c r="G45" s="52">
        <v>41790</v>
      </c>
      <c r="H45" s="92"/>
      <c r="I45" s="55"/>
      <c r="J45" s="44"/>
      <c r="K45" s="53"/>
    </row>
    <row r="46" spans="1:11" ht="71.25" x14ac:dyDescent="0.2">
      <c r="B46" s="110" t="s">
        <v>220</v>
      </c>
      <c r="C46" s="59" t="s">
        <v>127</v>
      </c>
      <c r="D46" s="58" t="s">
        <v>215</v>
      </c>
      <c r="E46" s="59" t="s">
        <v>216</v>
      </c>
      <c r="F46" s="52">
        <v>41730</v>
      </c>
      <c r="G46" s="52">
        <v>41759</v>
      </c>
      <c r="H46" s="45" t="s">
        <v>366</v>
      </c>
      <c r="I46" s="55"/>
      <c r="J46" s="44" t="s">
        <v>367</v>
      </c>
      <c r="K46" s="53"/>
    </row>
    <row r="47" spans="1:11" ht="57" x14ac:dyDescent="0.2">
      <c r="B47" s="110" t="s">
        <v>220</v>
      </c>
      <c r="C47" s="59" t="s">
        <v>128</v>
      </c>
      <c r="D47" s="58" t="s">
        <v>201</v>
      </c>
      <c r="E47" s="59" t="s">
        <v>216</v>
      </c>
      <c r="F47" s="52">
        <v>41730</v>
      </c>
      <c r="G47" s="52">
        <v>41820</v>
      </c>
      <c r="H47" s="45" t="s">
        <v>255</v>
      </c>
      <c r="I47" s="55"/>
      <c r="J47" s="44" t="s">
        <v>256</v>
      </c>
      <c r="K47" s="53"/>
    </row>
    <row r="48" spans="1:11" ht="57" x14ac:dyDescent="0.2">
      <c r="A48" s="39" t="s">
        <v>373</v>
      </c>
      <c r="B48" s="63" t="s">
        <v>220</v>
      </c>
      <c r="C48" s="59" t="s">
        <v>129</v>
      </c>
      <c r="D48" s="58" t="s">
        <v>217</v>
      </c>
      <c r="E48" s="59" t="s">
        <v>216</v>
      </c>
      <c r="F48" s="52">
        <v>41730</v>
      </c>
      <c r="G48" s="52">
        <v>41820</v>
      </c>
      <c r="H48" s="45" t="s">
        <v>368</v>
      </c>
      <c r="I48" s="55"/>
      <c r="J48" s="44" t="s">
        <v>370</v>
      </c>
      <c r="K48" s="53"/>
    </row>
    <row r="49" spans="1:11" ht="42.75" x14ac:dyDescent="0.2">
      <c r="A49" s="39" t="s">
        <v>374</v>
      </c>
      <c r="B49" s="59" t="s">
        <v>220</v>
      </c>
      <c r="C49" s="59" t="s">
        <v>163</v>
      </c>
      <c r="D49" s="58" t="s">
        <v>203</v>
      </c>
      <c r="E49" s="59" t="s">
        <v>216</v>
      </c>
      <c r="F49" s="52">
        <v>41730</v>
      </c>
      <c r="G49" s="52">
        <v>41820</v>
      </c>
      <c r="H49" s="45"/>
      <c r="I49" s="55"/>
      <c r="J49" s="44"/>
      <c r="K49" s="53"/>
    </row>
    <row r="50" spans="1:11" ht="57" x14ac:dyDescent="0.2">
      <c r="B50" s="63" t="s">
        <v>220</v>
      </c>
      <c r="C50" s="63" t="s">
        <v>218</v>
      </c>
      <c r="D50" s="109" t="s">
        <v>206</v>
      </c>
      <c r="E50" s="63" t="s">
        <v>216</v>
      </c>
      <c r="F50" s="61">
        <v>41730</v>
      </c>
      <c r="G50" s="61">
        <v>42094</v>
      </c>
      <c r="H50" s="108" t="s">
        <v>372</v>
      </c>
      <c r="I50" s="55"/>
      <c r="J50" s="44"/>
      <c r="K50" s="53"/>
    </row>
    <row r="51" spans="1:11" ht="78.75" customHeight="1" x14ac:dyDescent="0.2">
      <c r="B51" s="63">
        <v>2</v>
      </c>
      <c r="C51" s="59" t="s">
        <v>127</v>
      </c>
      <c r="D51" s="58" t="s">
        <v>260</v>
      </c>
      <c r="E51" s="59" t="s">
        <v>216</v>
      </c>
      <c r="F51" s="52">
        <v>41730</v>
      </c>
      <c r="G51" s="52">
        <v>42094</v>
      </c>
      <c r="H51" s="45" t="s">
        <v>376</v>
      </c>
      <c r="I51" s="55"/>
      <c r="J51" s="44"/>
      <c r="K51" s="53"/>
    </row>
    <row r="52" spans="1:11" ht="28.5" x14ac:dyDescent="0.2">
      <c r="A52" s="39" t="s">
        <v>377</v>
      </c>
      <c r="B52" s="63">
        <v>2</v>
      </c>
      <c r="C52" s="59" t="s">
        <v>128</v>
      </c>
      <c r="D52" s="58" t="s">
        <v>212</v>
      </c>
      <c r="E52" s="59" t="s">
        <v>216</v>
      </c>
      <c r="F52" s="52">
        <v>41730</v>
      </c>
      <c r="G52" s="52">
        <v>42094</v>
      </c>
      <c r="H52" s="45" t="s">
        <v>375</v>
      </c>
      <c r="I52" s="55"/>
      <c r="J52" s="44"/>
      <c r="K52" s="53"/>
    </row>
    <row r="53" spans="1:11" ht="85.5" x14ac:dyDescent="0.2">
      <c r="A53" s="39" t="s">
        <v>378</v>
      </c>
      <c r="B53" s="90">
        <v>2</v>
      </c>
      <c r="C53" s="59" t="s">
        <v>129</v>
      </c>
      <c r="D53" s="58" t="s">
        <v>219</v>
      </c>
      <c r="E53" s="59" t="s">
        <v>216</v>
      </c>
      <c r="F53" s="52">
        <v>41730</v>
      </c>
      <c r="G53" s="52">
        <v>41790</v>
      </c>
      <c r="H53" s="45" t="s">
        <v>369</v>
      </c>
      <c r="I53" s="55"/>
      <c r="J53" s="44" t="s">
        <v>371</v>
      </c>
      <c r="K53" s="53"/>
    </row>
    <row r="54" spans="1:11" ht="85.5" x14ac:dyDescent="0.2">
      <c r="B54" s="59">
        <v>3</v>
      </c>
      <c r="C54" s="59" t="s">
        <v>221</v>
      </c>
      <c r="D54" s="58" t="s">
        <v>222</v>
      </c>
      <c r="E54" s="59" t="s">
        <v>223</v>
      </c>
      <c r="F54" s="52">
        <v>41730</v>
      </c>
      <c r="G54" s="52">
        <v>41790</v>
      </c>
      <c r="H54" s="45"/>
      <c r="I54" s="55"/>
      <c r="J54" s="44"/>
      <c r="K54" s="53"/>
    </row>
    <row r="55" spans="1:11" ht="14.25" x14ac:dyDescent="0.2">
      <c r="B55" s="98"/>
      <c r="C55" s="98"/>
      <c r="D55" s="99"/>
      <c r="E55" s="98"/>
      <c r="F55" s="100"/>
      <c r="G55" s="100"/>
      <c r="H55" s="101"/>
      <c r="I55" s="102"/>
      <c r="J55" s="103"/>
      <c r="K55" s="53"/>
    </row>
    <row r="56" spans="1:11" ht="14.25" x14ac:dyDescent="0.2">
      <c r="B56" s="98"/>
      <c r="C56" s="98"/>
      <c r="D56" s="99"/>
      <c r="E56" s="98"/>
      <c r="F56" s="100"/>
      <c r="G56" s="100"/>
      <c r="H56" s="101"/>
      <c r="I56" s="102"/>
      <c r="J56" s="103"/>
      <c r="K56" s="53"/>
    </row>
    <row r="57" spans="1:11" ht="14.25" x14ac:dyDescent="0.2">
      <c r="B57" s="98"/>
      <c r="C57" s="98"/>
      <c r="D57" s="99"/>
      <c r="E57" s="98"/>
      <c r="F57" s="100"/>
      <c r="G57" s="100"/>
      <c r="H57" s="101"/>
      <c r="I57" s="102"/>
      <c r="J57" s="103"/>
      <c r="K57" s="53"/>
    </row>
    <row r="58" spans="1:11" ht="14.25" x14ac:dyDescent="0.2">
      <c r="B58" s="98"/>
      <c r="C58" s="98"/>
      <c r="D58" s="99"/>
      <c r="E58" s="98"/>
      <c r="F58" s="100"/>
      <c r="G58" s="100"/>
      <c r="H58" s="101"/>
      <c r="I58" s="102"/>
      <c r="J58" s="103"/>
      <c r="K58" s="53"/>
    </row>
    <row r="59" spans="1:11" ht="14.25" x14ac:dyDescent="0.2">
      <c r="B59" s="98"/>
      <c r="C59" s="98"/>
      <c r="D59" s="99"/>
      <c r="E59" s="98"/>
      <c r="F59" s="100"/>
      <c r="G59" s="100"/>
      <c r="H59" s="101"/>
      <c r="I59" s="102"/>
      <c r="J59" s="103"/>
      <c r="K59" s="53"/>
    </row>
    <row r="60" spans="1:11" ht="14.25" x14ac:dyDescent="0.2">
      <c r="B60" s="98"/>
      <c r="C60" s="98"/>
      <c r="D60" s="99"/>
      <c r="E60" s="98"/>
      <c r="F60" s="100"/>
      <c r="G60" s="100"/>
      <c r="H60" s="101"/>
      <c r="I60" s="102"/>
      <c r="J60" s="103"/>
      <c r="K60" s="53"/>
    </row>
    <row r="61" spans="1:11" ht="14.25" x14ac:dyDescent="0.2">
      <c r="B61" s="98"/>
      <c r="C61" s="98"/>
      <c r="D61" s="99"/>
      <c r="E61" s="98"/>
      <c r="F61" s="100"/>
      <c r="G61" s="100"/>
      <c r="H61" s="101"/>
      <c r="I61" s="102"/>
      <c r="J61" s="103"/>
      <c r="K61" s="53"/>
    </row>
    <row r="64" spans="1:11" x14ac:dyDescent="0.2">
      <c r="B64" s="95"/>
      <c r="C64" s="39" t="s">
        <v>191</v>
      </c>
    </row>
    <row r="65" spans="2:3" x14ac:dyDescent="0.2">
      <c r="B65" s="62"/>
      <c r="C65" s="39" t="s">
        <v>192</v>
      </c>
    </row>
    <row r="72" spans="2:3" x14ac:dyDescent="0.2">
      <c r="B72" s="94"/>
    </row>
    <row r="73" spans="2:3" x14ac:dyDescent="0.2">
      <c r="B73" s="94"/>
    </row>
    <row r="74" spans="2:3" x14ac:dyDescent="0.2">
      <c r="B74" s="94"/>
    </row>
  </sheetData>
  <mergeCells count="10">
    <mergeCell ref="C3:E3"/>
    <mergeCell ref="C4:E4"/>
    <mergeCell ref="C5:E5"/>
    <mergeCell ref="C6:E6"/>
    <mergeCell ref="C10:E10"/>
    <mergeCell ref="C11:E11"/>
    <mergeCell ref="B14:J14"/>
    <mergeCell ref="C7:E7"/>
    <mergeCell ref="C8:E8"/>
    <mergeCell ref="C9:E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
  <sheetViews>
    <sheetView workbookViewId="0">
      <selection activeCell="B3" sqref="B3"/>
    </sheetView>
  </sheetViews>
  <sheetFormatPr baseColWidth="10" defaultRowHeight="12.75" x14ac:dyDescent="0.2"/>
  <cols>
    <col min="2" max="2" width="19.7109375" customWidth="1"/>
  </cols>
  <sheetData>
    <row r="2" spans="2:8" x14ac:dyDescent="0.2">
      <c r="B2" t="s">
        <v>57</v>
      </c>
    </row>
    <row r="3" spans="2:8" x14ac:dyDescent="0.2">
      <c r="B3" t="s">
        <v>55</v>
      </c>
    </row>
    <row r="4" spans="2:8" x14ac:dyDescent="0.2">
      <c r="B4" t="s">
        <v>56</v>
      </c>
    </row>
    <row r="6" spans="2:8" x14ac:dyDescent="0.2">
      <c r="C6" t="s">
        <v>48</v>
      </c>
      <c r="D6" t="s">
        <v>49</v>
      </c>
      <c r="E6" t="s">
        <v>50</v>
      </c>
      <c r="F6" t="s">
        <v>51</v>
      </c>
      <c r="G6" t="s">
        <v>52</v>
      </c>
      <c r="H6" t="s">
        <v>53</v>
      </c>
    </row>
    <row r="7" spans="2:8" x14ac:dyDescent="0.2">
      <c r="B7" t="s">
        <v>46</v>
      </c>
      <c r="C7">
        <v>247</v>
      </c>
      <c r="D7">
        <v>320</v>
      </c>
      <c r="E7">
        <v>281</v>
      </c>
      <c r="F7">
        <v>241</v>
      </c>
      <c r="G7">
        <v>273</v>
      </c>
    </row>
    <row r="8" spans="2:8" x14ac:dyDescent="0.2">
      <c r="B8" t="s">
        <v>47</v>
      </c>
      <c r="C8">
        <v>245</v>
      </c>
      <c r="D8">
        <v>317</v>
      </c>
      <c r="E8">
        <v>269</v>
      </c>
      <c r="G8">
        <v>263</v>
      </c>
      <c r="H8">
        <v>216</v>
      </c>
    </row>
    <row r="9" spans="2:8" ht="13.5" thickBot="1" x14ac:dyDescent="0.25">
      <c r="B9" t="s">
        <v>54</v>
      </c>
      <c r="C9" s="22">
        <f t="shared" ref="C9:H9" si="0">C7-C8</f>
        <v>2</v>
      </c>
      <c r="D9" s="22">
        <f t="shared" si="0"/>
        <v>3</v>
      </c>
      <c r="E9" s="22">
        <f t="shared" si="0"/>
        <v>12</v>
      </c>
      <c r="F9" s="22">
        <f t="shared" si="0"/>
        <v>241</v>
      </c>
      <c r="G9" s="22">
        <f t="shared" si="0"/>
        <v>10</v>
      </c>
      <c r="H9" s="22">
        <f t="shared" si="0"/>
        <v>-216</v>
      </c>
    </row>
    <row r="10" spans="2:8" ht="13.5" thickTop="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J63"/>
  <sheetViews>
    <sheetView topLeftCell="A61" workbookViewId="0">
      <selection activeCell="A2" sqref="A2"/>
    </sheetView>
  </sheetViews>
  <sheetFormatPr baseColWidth="10" defaultRowHeight="12.75" x14ac:dyDescent="0.2"/>
  <cols>
    <col min="1" max="1" width="6.42578125" customWidth="1"/>
    <col min="2" max="2" width="22.5703125" customWidth="1"/>
  </cols>
  <sheetData>
    <row r="7" spans="1:10" ht="12.75" customHeight="1" x14ac:dyDescent="0.2">
      <c r="B7" s="159" t="s">
        <v>58</v>
      </c>
      <c r="C7" s="159" t="s">
        <v>59</v>
      </c>
      <c r="D7" s="159"/>
      <c r="E7" s="159"/>
      <c r="F7" s="159"/>
      <c r="G7" s="159"/>
      <c r="H7" s="159"/>
      <c r="I7" s="159"/>
      <c r="J7" s="159"/>
    </row>
    <row r="8" spans="1:10" ht="12.75" customHeight="1" x14ac:dyDescent="0.2">
      <c r="B8" s="159"/>
      <c r="C8" s="159" t="s">
        <v>60</v>
      </c>
      <c r="D8" s="159"/>
      <c r="E8" s="159" t="s">
        <v>61</v>
      </c>
      <c r="F8" s="159"/>
      <c r="G8" s="159"/>
      <c r="H8" s="159" t="s">
        <v>62</v>
      </c>
      <c r="I8" s="159"/>
      <c r="J8" s="159"/>
    </row>
    <row r="9" spans="1:10" ht="36" x14ac:dyDescent="0.2">
      <c r="B9" s="159"/>
      <c r="C9" s="37" t="s">
        <v>63</v>
      </c>
      <c r="D9" s="37" t="s">
        <v>65</v>
      </c>
      <c r="E9" s="37" t="s">
        <v>45</v>
      </c>
      <c r="F9" s="37" t="s">
        <v>65</v>
      </c>
      <c r="G9" s="37" t="s">
        <v>77</v>
      </c>
      <c r="H9" s="37" t="s">
        <v>45</v>
      </c>
      <c r="I9" s="37" t="s">
        <v>65</v>
      </c>
      <c r="J9" s="37" t="s">
        <v>66</v>
      </c>
    </row>
    <row r="10" spans="1:10" ht="22.5" x14ac:dyDescent="0.2">
      <c r="A10" t="s">
        <v>64</v>
      </c>
      <c r="B10" s="23" t="s">
        <v>67</v>
      </c>
      <c r="C10" s="24">
        <f>D10</f>
        <v>3</v>
      </c>
      <c r="D10" s="24">
        <v>3</v>
      </c>
      <c r="E10" s="24">
        <f t="shared" ref="E10:E18" si="0">SUM(F10:G10)</f>
        <v>14</v>
      </c>
      <c r="F10" s="34">
        <f>4+1</f>
        <v>5</v>
      </c>
      <c r="G10" s="34">
        <v>9</v>
      </c>
      <c r="H10" s="25">
        <f t="shared" ref="H10:H18" si="1">+C10+E10</f>
        <v>17</v>
      </c>
      <c r="I10" s="25">
        <f t="shared" ref="I10:I18" si="2">D10+F10</f>
        <v>8</v>
      </c>
      <c r="J10" s="25">
        <f t="shared" ref="J10:J18" si="3">G10</f>
        <v>9</v>
      </c>
    </row>
    <row r="11" spans="1:10" ht="22.5" x14ac:dyDescent="0.2">
      <c r="A11" t="s">
        <v>43</v>
      </c>
      <c r="B11" s="23" t="s">
        <v>68</v>
      </c>
      <c r="C11" s="24">
        <f t="shared" ref="C11:C18" si="4">D11</f>
        <v>2</v>
      </c>
      <c r="D11" s="24">
        <v>2</v>
      </c>
      <c r="E11" s="24">
        <f t="shared" si="0"/>
        <v>6</v>
      </c>
      <c r="F11" s="34">
        <v>1</v>
      </c>
      <c r="G11" s="34">
        <v>5</v>
      </c>
      <c r="H11" s="25">
        <f t="shared" si="1"/>
        <v>8</v>
      </c>
      <c r="I11" s="25">
        <f t="shared" si="2"/>
        <v>3</v>
      </c>
      <c r="J11" s="25">
        <f t="shared" si="3"/>
        <v>5</v>
      </c>
    </row>
    <row r="12" spans="1:10" ht="22.5" x14ac:dyDescent="0.2">
      <c r="B12" s="23" t="s">
        <v>69</v>
      </c>
      <c r="C12" s="24">
        <f t="shared" si="4"/>
        <v>4</v>
      </c>
      <c r="D12" s="24">
        <v>4</v>
      </c>
      <c r="E12" s="24">
        <f t="shared" si="0"/>
        <v>14</v>
      </c>
      <c r="F12" s="34">
        <v>1</v>
      </c>
      <c r="G12" s="34">
        <v>13</v>
      </c>
      <c r="H12" s="25">
        <f t="shared" si="1"/>
        <v>18</v>
      </c>
      <c r="I12" s="25">
        <f t="shared" si="2"/>
        <v>5</v>
      </c>
      <c r="J12" s="25">
        <f t="shared" si="3"/>
        <v>13</v>
      </c>
    </row>
    <row r="13" spans="1:10" ht="22.5" x14ac:dyDescent="0.2">
      <c r="B13" s="23" t="s">
        <v>70</v>
      </c>
      <c r="C13" s="24">
        <f t="shared" si="4"/>
        <v>7</v>
      </c>
      <c r="D13" s="24">
        <v>7</v>
      </c>
      <c r="E13" s="24">
        <f t="shared" si="0"/>
        <v>0</v>
      </c>
      <c r="F13" s="34"/>
      <c r="G13" s="34"/>
      <c r="H13" s="25">
        <f t="shared" si="1"/>
        <v>7</v>
      </c>
      <c r="I13" s="25">
        <f t="shared" si="2"/>
        <v>7</v>
      </c>
      <c r="J13" s="25">
        <f t="shared" si="3"/>
        <v>0</v>
      </c>
    </row>
    <row r="14" spans="1:10" x14ac:dyDescent="0.2">
      <c r="B14" s="23" t="s">
        <v>71</v>
      </c>
      <c r="C14" s="24">
        <f t="shared" si="4"/>
        <v>1</v>
      </c>
      <c r="D14" s="24">
        <v>1</v>
      </c>
      <c r="E14" s="24">
        <f t="shared" si="0"/>
        <v>2</v>
      </c>
      <c r="F14" s="34">
        <v>1</v>
      </c>
      <c r="G14" s="34">
        <v>1</v>
      </c>
      <c r="H14" s="25">
        <f t="shared" si="1"/>
        <v>3</v>
      </c>
      <c r="I14" s="25">
        <f t="shared" si="2"/>
        <v>2</v>
      </c>
      <c r="J14" s="25">
        <f t="shared" si="3"/>
        <v>1</v>
      </c>
    </row>
    <row r="15" spans="1:10" x14ac:dyDescent="0.2">
      <c r="B15" s="23" t="s">
        <v>72</v>
      </c>
      <c r="C15" s="24">
        <f t="shared" si="4"/>
        <v>1</v>
      </c>
      <c r="D15" s="24">
        <v>1</v>
      </c>
      <c r="E15" s="24">
        <f t="shared" si="0"/>
        <v>1</v>
      </c>
      <c r="F15" s="35"/>
      <c r="G15" s="34">
        <v>1</v>
      </c>
      <c r="H15" s="25">
        <f t="shared" si="1"/>
        <v>2</v>
      </c>
      <c r="I15" s="25">
        <f t="shared" si="2"/>
        <v>1</v>
      </c>
      <c r="J15" s="25">
        <f t="shared" si="3"/>
        <v>1</v>
      </c>
    </row>
    <row r="16" spans="1:10" x14ac:dyDescent="0.2">
      <c r="B16" s="23" t="s">
        <v>73</v>
      </c>
      <c r="C16" s="24">
        <f t="shared" si="4"/>
        <v>6</v>
      </c>
      <c r="D16" s="24">
        <v>6</v>
      </c>
      <c r="E16" s="24">
        <f t="shared" si="0"/>
        <v>3</v>
      </c>
      <c r="F16" s="34">
        <v>2</v>
      </c>
      <c r="G16" s="34">
        <v>1</v>
      </c>
      <c r="H16" s="25">
        <f t="shared" si="1"/>
        <v>9</v>
      </c>
      <c r="I16" s="25">
        <f t="shared" si="2"/>
        <v>8</v>
      </c>
      <c r="J16" s="25">
        <f t="shared" si="3"/>
        <v>1</v>
      </c>
    </row>
    <row r="17" spans="1:10" x14ac:dyDescent="0.2">
      <c r="B17" s="23" t="s">
        <v>80</v>
      </c>
      <c r="C17" s="24">
        <f t="shared" si="4"/>
        <v>0</v>
      </c>
      <c r="D17" s="24">
        <v>0</v>
      </c>
      <c r="E17" s="24">
        <f t="shared" si="0"/>
        <v>1</v>
      </c>
      <c r="F17" s="34"/>
      <c r="G17" s="34">
        <v>1</v>
      </c>
      <c r="H17" s="25">
        <f t="shared" si="1"/>
        <v>1</v>
      </c>
      <c r="I17" s="25">
        <f t="shared" si="2"/>
        <v>0</v>
      </c>
      <c r="J17" s="25">
        <f t="shared" si="3"/>
        <v>1</v>
      </c>
    </row>
    <row r="18" spans="1:10" x14ac:dyDescent="0.2">
      <c r="B18" s="23" t="s">
        <v>75</v>
      </c>
      <c r="C18" s="24">
        <f t="shared" si="4"/>
        <v>0</v>
      </c>
      <c r="D18" s="24">
        <v>0</v>
      </c>
      <c r="E18" s="24">
        <f t="shared" si="0"/>
        <v>1</v>
      </c>
      <c r="F18" s="34"/>
      <c r="G18" s="34">
        <v>1</v>
      </c>
      <c r="H18" s="25">
        <f t="shared" si="1"/>
        <v>1</v>
      </c>
      <c r="I18" s="25">
        <f t="shared" si="2"/>
        <v>0</v>
      </c>
      <c r="J18" s="25">
        <f t="shared" si="3"/>
        <v>1</v>
      </c>
    </row>
    <row r="19" spans="1:10" x14ac:dyDescent="0.2">
      <c r="B19" s="26" t="s">
        <v>76</v>
      </c>
      <c r="C19" s="27">
        <f t="shared" ref="C19:J19" si="5">SUM(C10:C18)</f>
        <v>24</v>
      </c>
      <c r="D19" s="27">
        <f t="shared" si="5"/>
        <v>24</v>
      </c>
      <c r="E19" s="27">
        <f t="shared" si="5"/>
        <v>42</v>
      </c>
      <c r="F19" s="27">
        <f t="shared" si="5"/>
        <v>10</v>
      </c>
      <c r="G19" s="27">
        <f t="shared" si="5"/>
        <v>32</v>
      </c>
      <c r="H19" s="27">
        <f t="shared" si="5"/>
        <v>66</v>
      </c>
      <c r="I19" s="27">
        <f t="shared" si="5"/>
        <v>34</v>
      </c>
      <c r="J19" s="27">
        <f t="shared" si="5"/>
        <v>32</v>
      </c>
    </row>
    <row r="21" spans="1:10" ht="18" x14ac:dyDescent="0.2">
      <c r="E21" s="28" t="s">
        <v>44</v>
      </c>
      <c r="F21" s="28" t="s">
        <v>65</v>
      </c>
      <c r="G21" s="28" t="s">
        <v>77</v>
      </c>
      <c r="H21" s="28" t="s">
        <v>78</v>
      </c>
    </row>
    <row r="22" spans="1:10" ht="22.5" x14ac:dyDescent="0.2">
      <c r="A22" t="s">
        <v>64</v>
      </c>
      <c r="B22" s="32" t="s">
        <v>67</v>
      </c>
      <c r="C22">
        <v>14</v>
      </c>
      <c r="E22" s="36">
        <v>1</v>
      </c>
      <c r="F22" s="36"/>
      <c r="G22" s="36">
        <v>1</v>
      </c>
      <c r="H22" s="29">
        <v>41243</v>
      </c>
    </row>
    <row r="23" spans="1:10" ht="22.5" x14ac:dyDescent="0.2">
      <c r="A23" t="s">
        <v>64</v>
      </c>
      <c r="B23" s="23" t="s">
        <v>67</v>
      </c>
      <c r="E23" s="36">
        <v>2</v>
      </c>
      <c r="F23" s="36">
        <v>1</v>
      </c>
      <c r="G23" s="36"/>
      <c r="H23" s="29">
        <v>41090</v>
      </c>
    </row>
    <row r="24" spans="1:10" ht="22.5" x14ac:dyDescent="0.2">
      <c r="A24" t="s">
        <v>64</v>
      </c>
      <c r="B24" s="23" t="s">
        <v>67</v>
      </c>
      <c r="E24" s="36">
        <v>3</v>
      </c>
      <c r="F24" s="36">
        <v>1</v>
      </c>
      <c r="G24" s="36"/>
      <c r="H24" s="29">
        <v>40999</v>
      </c>
    </row>
    <row r="25" spans="1:10" ht="22.5" x14ac:dyDescent="0.2">
      <c r="A25" t="s">
        <v>64</v>
      </c>
      <c r="B25" s="23" t="s">
        <v>67</v>
      </c>
      <c r="E25" s="36">
        <v>4</v>
      </c>
      <c r="F25" s="36"/>
      <c r="G25" s="36">
        <v>1</v>
      </c>
      <c r="H25" s="29">
        <v>41243</v>
      </c>
    </row>
    <row r="26" spans="1:10" ht="22.5" x14ac:dyDescent="0.2">
      <c r="A26" t="s">
        <v>64</v>
      </c>
      <c r="B26" s="23" t="s">
        <v>67</v>
      </c>
      <c r="E26" s="36">
        <v>5</v>
      </c>
      <c r="F26" s="36"/>
      <c r="G26" s="36">
        <v>1</v>
      </c>
      <c r="H26" s="29">
        <v>41243</v>
      </c>
    </row>
    <row r="27" spans="1:10" ht="22.5" x14ac:dyDescent="0.2">
      <c r="A27" t="s">
        <v>64</v>
      </c>
      <c r="B27" s="23" t="s">
        <v>67</v>
      </c>
      <c r="E27" s="36">
        <v>6</v>
      </c>
      <c r="F27" s="36"/>
      <c r="G27" s="36">
        <v>1</v>
      </c>
      <c r="H27" s="29">
        <v>41243</v>
      </c>
    </row>
    <row r="28" spans="1:10" ht="22.5" x14ac:dyDescent="0.2">
      <c r="A28" t="s">
        <v>64</v>
      </c>
      <c r="B28" s="23" t="s">
        <v>67</v>
      </c>
      <c r="E28" s="36">
        <v>7</v>
      </c>
      <c r="F28" s="36"/>
      <c r="G28" s="36">
        <v>1</v>
      </c>
      <c r="H28" s="29">
        <v>41243</v>
      </c>
    </row>
    <row r="29" spans="1:10" ht="22.5" x14ac:dyDescent="0.2">
      <c r="A29" t="s">
        <v>64</v>
      </c>
      <c r="B29" s="23" t="s">
        <v>67</v>
      </c>
      <c r="E29" s="36">
        <v>8</v>
      </c>
      <c r="F29" s="36"/>
      <c r="G29" s="36">
        <v>1</v>
      </c>
      <c r="H29" s="29">
        <v>41243</v>
      </c>
    </row>
    <row r="30" spans="1:10" ht="22.5" x14ac:dyDescent="0.2">
      <c r="A30" t="s">
        <v>64</v>
      </c>
      <c r="B30" s="23" t="s">
        <v>67</v>
      </c>
      <c r="E30" s="36">
        <v>9</v>
      </c>
      <c r="F30" s="36">
        <v>1</v>
      </c>
      <c r="G30" s="36"/>
      <c r="H30" s="29">
        <v>40939</v>
      </c>
    </row>
    <row r="31" spans="1:10" ht="22.5" x14ac:dyDescent="0.2">
      <c r="A31" t="s">
        <v>64</v>
      </c>
      <c r="B31" s="23" t="s">
        <v>67</v>
      </c>
      <c r="E31" s="36">
        <v>10</v>
      </c>
      <c r="F31" s="36"/>
      <c r="G31" s="36">
        <v>1</v>
      </c>
      <c r="H31" s="29">
        <v>41243</v>
      </c>
    </row>
    <row r="32" spans="1:10" ht="22.5" x14ac:dyDescent="0.2">
      <c r="A32" t="s">
        <v>64</v>
      </c>
      <c r="B32" s="23" t="s">
        <v>67</v>
      </c>
      <c r="E32" s="36">
        <v>11</v>
      </c>
      <c r="F32" s="36">
        <v>1</v>
      </c>
      <c r="G32" s="36"/>
      <c r="H32" s="29">
        <v>40967</v>
      </c>
    </row>
    <row r="33" spans="1:8" ht="22.5" x14ac:dyDescent="0.2">
      <c r="A33" t="s">
        <v>64</v>
      </c>
      <c r="B33" s="23" t="s">
        <v>67</v>
      </c>
      <c r="E33" s="36">
        <v>12</v>
      </c>
      <c r="F33" s="36"/>
      <c r="G33" s="36">
        <v>1</v>
      </c>
      <c r="H33" s="29">
        <v>41243</v>
      </c>
    </row>
    <row r="34" spans="1:8" ht="22.5" x14ac:dyDescent="0.2">
      <c r="A34" t="s">
        <v>64</v>
      </c>
      <c r="B34" s="23" t="s">
        <v>67</v>
      </c>
      <c r="E34" s="36">
        <v>13</v>
      </c>
      <c r="F34" s="36"/>
      <c r="G34" s="36">
        <v>1</v>
      </c>
      <c r="H34" s="29">
        <v>41243</v>
      </c>
    </row>
    <row r="35" spans="1:8" ht="22.5" x14ac:dyDescent="0.2">
      <c r="A35" t="s">
        <v>64</v>
      </c>
      <c r="B35" s="23" t="s">
        <v>67</v>
      </c>
      <c r="E35" s="36">
        <v>14</v>
      </c>
      <c r="F35" s="36">
        <v>1</v>
      </c>
      <c r="G35" s="36"/>
      <c r="H35" s="29">
        <v>40967</v>
      </c>
    </row>
    <row r="36" spans="1:8" ht="22.5" x14ac:dyDescent="0.2">
      <c r="A36" t="s">
        <v>43</v>
      </c>
      <c r="B36" s="31" t="s">
        <v>68</v>
      </c>
      <c r="C36">
        <v>6</v>
      </c>
      <c r="E36" s="36">
        <v>15</v>
      </c>
      <c r="F36" s="36"/>
      <c r="G36" s="36">
        <v>1</v>
      </c>
      <c r="H36" s="29">
        <v>41243</v>
      </c>
    </row>
    <row r="37" spans="1:8" ht="22.5" x14ac:dyDescent="0.2">
      <c r="A37" t="s">
        <v>43</v>
      </c>
      <c r="B37" s="31" t="s">
        <v>68</v>
      </c>
      <c r="E37" s="36">
        <v>16</v>
      </c>
      <c r="F37" s="36"/>
      <c r="G37" s="36">
        <v>1</v>
      </c>
      <c r="H37" s="29">
        <v>41243</v>
      </c>
    </row>
    <row r="38" spans="1:8" ht="22.5" x14ac:dyDescent="0.2">
      <c r="B38" s="31" t="s">
        <v>68</v>
      </c>
      <c r="E38" s="36">
        <v>17</v>
      </c>
      <c r="F38" s="36"/>
      <c r="G38" s="36">
        <v>1</v>
      </c>
      <c r="H38" s="29">
        <v>41243</v>
      </c>
    </row>
    <row r="39" spans="1:8" ht="22.5" x14ac:dyDescent="0.2">
      <c r="B39" s="31" t="s">
        <v>68</v>
      </c>
      <c r="E39" s="36">
        <v>18</v>
      </c>
      <c r="F39" s="36">
        <v>1</v>
      </c>
      <c r="G39" s="36"/>
      <c r="H39" s="29">
        <v>40908</v>
      </c>
    </row>
    <row r="40" spans="1:8" ht="22.5" x14ac:dyDescent="0.2">
      <c r="B40" s="31" t="s">
        <v>68</v>
      </c>
      <c r="E40" s="36">
        <v>19</v>
      </c>
      <c r="F40" s="36"/>
      <c r="G40" s="36">
        <v>1</v>
      </c>
      <c r="H40" s="29">
        <v>41243</v>
      </c>
    </row>
    <row r="41" spans="1:8" ht="22.5" x14ac:dyDescent="0.2">
      <c r="B41" s="31" t="s">
        <v>68</v>
      </c>
      <c r="E41" s="36">
        <v>20</v>
      </c>
      <c r="F41" s="36"/>
      <c r="G41" s="36">
        <v>1</v>
      </c>
      <c r="H41" s="29">
        <v>41243</v>
      </c>
    </row>
    <row r="42" spans="1:8" ht="22.5" x14ac:dyDescent="0.2">
      <c r="B42" s="30" t="s">
        <v>69</v>
      </c>
      <c r="C42" s="24">
        <v>14</v>
      </c>
      <c r="E42" s="36">
        <v>21</v>
      </c>
      <c r="F42" s="36"/>
      <c r="G42" s="36">
        <v>1</v>
      </c>
      <c r="H42" s="29">
        <v>41243</v>
      </c>
    </row>
    <row r="43" spans="1:8" ht="22.5" x14ac:dyDescent="0.2">
      <c r="B43" s="30" t="s">
        <v>69</v>
      </c>
      <c r="E43" s="36">
        <v>22</v>
      </c>
      <c r="F43" s="36">
        <v>1</v>
      </c>
      <c r="G43" s="36"/>
      <c r="H43" s="29">
        <v>41090</v>
      </c>
    </row>
    <row r="44" spans="1:8" ht="22.5" x14ac:dyDescent="0.2">
      <c r="B44" s="30" t="s">
        <v>69</v>
      </c>
      <c r="E44" s="36">
        <v>23</v>
      </c>
      <c r="F44" s="36"/>
      <c r="G44" s="36">
        <v>1</v>
      </c>
      <c r="H44" s="29">
        <v>41243</v>
      </c>
    </row>
    <row r="45" spans="1:8" ht="22.5" x14ac:dyDescent="0.2">
      <c r="B45" s="30" t="s">
        <v>69</v>
      </c>
      <c r="E45" s="36">
        <v>24</v>
      </c>
      <c r="F45" s="36"/>
      <c r="G45" s="36">
        <v>1</v>
      </c>
      <c r="H45" s="29">
        <v>41243</v>
      </c>
    </row>
    <row r="46" spans="1:8" ht="22.5" x14ac:dyDescent="0.2">
      <c r="B46" s="30" t="s">
        <v>69</v>
      </c>
      <c r="E46" s="36">
        <v>25</v>
      </c>
      <c r="F46" s="36"/>
      <c r="G46" s="36">
        <v>1</v>
      </c>
      <c r="H46" s="29">
        <v>41243</v>
      </c>
    </row>
    <row r="47" spans="1:8" ht="22.5" x14ac:dyDescent="0.2">
      <c r="B47" s="30" t="s">
        <v>69</v>
      </c>
      <c r="E47" s="36">
        <v>26</v>
      </c>
      <c r="F47" s="36"/>
      <c r="G47" s="36">
        <v>1</v>
      </c>
      <c r="H47" s="29">
        <v>41243</v>
      </c>
    </row>
    <row r="48" spans="1:8" ht="22.5" x14ac:dyDescent="0.2">
      <c r="B48" s="30" t="s">
        <v>69</v>
      </c>
      <c r="E48" s="36">
        <v>27</v>
      </c>
      <c r="F48" s="36"/>
      <c r="G48" s="36">
        <v>1</v>
      </c>
      <c r="H48" s="29">
        <v>41243</v>
      </c>
    </row>
    <row r="49" spans="1:8" ht="22.5" x14ac:dyDescent="0.2">
      <c r="B49" s="30" t="s">
        <v>69</v>
      </c>
      <c r="E49" s="36">
        <v>28</v>
      </c>
      <c r="F49" s="36"/>
      <c r="G49" s="36">
        <v>1</v>
      </c>
      <c r="H49" s="29">
        <v>41243</v>
      </c>
    </row>
    <row r="50" spans="1:8" ht="22.5" x14ac:dyDescent="0.2">
      <c r="B50" s="30" t="s">
        <v>69</v>
      </c>
      <c r="E50" s="36">
        <v>29</v>
      </c>
      <c r="F50" s="36"/>
      <c r="G50" s="36">
        <v>1</v>
      </c>
      <c r="H50" s="29">
        <v>41243</v>
      </c>
    </row>
    <row r="51" spans="1:8" ht="22.5" x14ac:dyDescent="0.2">
      <c r="B51" s="30" t="s">
        <v>69</v>
      </c>
      <c r="E51" s="36">
        <v>30</v>
      </c>
      <c r="F51" s="36"/>
      <c r="G51" s="36">
        <v>1</v>
      </c>
      <c r="H51" s="29">
        <v>41243</v>
      </c>
    </row>
    <row r="52" spans="1:8" ht="22.5" x14ac:dyDescent="0.2">
      <c r="B52" s="30" t="s">
        <v>69</v>
      </c>
      <c r="E52" s="36">
        <v>31</v>
      </c>
      <c r="F52" s="36"/>
      <c r="G52" s="36">
        <v>1</v>
      </c>
      <c r="H52" s="29">
        <v>41243</v>
      </c>
    </row>
    <row r="53" spans="1:8" ht="22.5" x14ac:dyDescent="0.2">
      <c r="B53" s="30" t="s">
        <v>69</v>
      </c>
      <c r="E53" s="36">
        <v>32</v>
      </c>
      <c r="F53" s="36"/>
      <c r="G53" s="36">
        <v>1</v>
      </c>
      <c r="H53" s="29">
        <v>41243</v>
      </c>
    </row>
    <row r="54" spans="1:8" ht="22.5" x14ac:dyDescent="0.2">
      <c r="B54" s="30" t="s">
        <v>69</v>
      </c>
      <c r="E54" s="36">
        <v>33</v>
      </c>
      <c r="F54" s="36"/>
      <c r="G54" s="36">
        <v>1</v>
      </c>
      <c r="H54" s="29">
        <v>41243</v>
      </c>
    </row>
    <row r="55" spans="1:8" ht="22.5" x14ac:dyDescent="0.2">
      <c r="B55" s="30" t="s">
        <v>69</v>
      </c>
      <c r="E55" s="36">
        <v>34</v>
      </c>
      <c r="F55" s="36"/>
      <c r="G55" s="36">
        <v>1</v>
      </c>
      <c r="H55" s="29">
        <v>41243</v>
      </c>
    </row>
    <row r="56" spans="1:8" ht="56.25" x14ac:dyDescent="0.2">
      <c r="A56" s="23" t="s">
        <v>72</v>
      </c>
      <c r="B56" s="33" t="s">
        <v>79</v>
      </c>
      <c r="C56" s="24">
        <v>1</v>
      </c>
      <c r="E56" s="36">
        <v>35</v>
      </c>
      <c r="F56" s="36"/>
      <c r="G56" s="36">
        <v>1</v>
      </c>
      <c r="H56" s="29">
        <v>41243</v>
      </c>
    </row>
    <row r="57" spans="1:8" x14ac:dyDescent="0.2">
      <c r="B57" s="23" t="s">
        <v>74</v>
      </c>
      <c r="C57" s="24">
        <v>1</v>
      </c>
      <c r="E57" s="36">
        <v>36</v>
      </c>
      <c r="F57" s="36"/>
      <c r="G57" s="36">
        <v>1</v>
      </c>
      <c r="H57" s="29">
        <v>41243</v>
      </c>
    </row>
    <row r="58" spans="1:8" x14ac:dyDescent="0.2">
      <c r="B58" s="23" t="s">
        <v>75</v>
      </c>
      <c r="C58" s="24">
        <v>1</v>
      </c>
      <c r="E58" s="36">
        <v>37</v>
      </c>
      <c r="F58" s="36"/>
      <c r="G58" s="36">
        <v>1</v>
      </c>
      <c r="H58" s="29">
        <v>41243</v>
      </c>
    </row>
    <row r="59" spans="1:8" x14ac:dyDescent="0.2">
      <c r="B59" s="23" t="s">
        <v>73</v>
      </c>
      <c r="C59" s="24">
        <v>3</v>
      </c>
      <c r="E59" s="36">
        <v>38</v>
      </c>
      <c r="F59" s="36"/>
      <c r="G59" s="36">
        <v>1</v>
      </c>
      <c r="H59" s="29">
        <v>41243</v>
      </c>
    </row>
    <row r="60" spans="1:8" x14ac:dyDescent="0.2">
      <c r="B60" s="23" t="s">
        <v>73</v>
      </c>
      <c r="E60" s="36">
        <v>39</v>
      </c>
      <c r="F60" s="36">
        <v>1</v>
      </c>
      <c r="G60" s="36"/>
      <c r="H60" s="29">
        <v>40908</v>
      </c>
    </row>
    <row r="61" spans="1:8" x14ac:dyDescent="0.2">
      <c r="B61" s="23" t="s">
        <v>73</v>
      </c>
      <c r="E61" s="36">
        <v>40</v>
      </c>
      <c r="F61" s="36">
        <v>1</v>
      </c>
      <c r="G61" s="36"/>
      <c r="H61" s="29">
        <v>40908</v>
      </c>
    </row>
    <row r="62" spans="1:8" x14ac:dyDescent="0.2">
      <c r="B62" s="23" t="s">
        <v>71</v>
      </c>
      <c r="C62" s="24">
        <v>2</v>
      </c>
      <c r="E62" s="36">
        <v>41</v>
      </c>
      <c r="F62" s="36"/>
      <c r="G62" s="36">
        <v>1</v>
      </c>
      <c r="H62" s="29">
        <v>41243</v>
      </c>
    </row>
    <row r="63" spans="1:8" x14ac:dyDescent="0.2">
      <c r="B63" s="23" t="s">
        <v>71</v>
      </c>
      <c r="E63" s="36">
        <v>42</v>
      </c>
      <c r="F63" s="36">
        <v>1</v>
      </c>
      <c r="G63" s="36"/>
      <c r="H63" s="29">
        <v>40908</v>
      </c>
    </row>
  </sheetData>
  <mergeCells count="5">
    <mergeCell ref="B7:B9"/>
    <mergeCell ref="C7:J7"/>
    <mergeCell ref="C8:D8"/>
    <mergeCell ref="E8:G8"/>
    <mergeCell ref="H8:J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5"/>
  <sheetViews>
    <sheetView tabSelected="1" topLeftCell="A83" zoomScale="68" zoomScaleNormal="68" workbookViewId="0">
      <selection activeCell="F88" sqref="F88"/>
    </sheetView>
  </sheetViews>
  <sheetFormatPr baseColWidth="10" defaultColWidth="11.42578125" defaultRowHeight="12.75" x14ac:dyDescent="0.2"/>
  <cols>
    <col min="1" max="1" width="12.42578125" style="89" customWidth="1"/>
    <col min="2" max="2" width="12" style="89" customWidth="1"/>
    <col min="3" max="3" width="55.28515625" style="89" customWidth="1"/>
    <col min="4" max="4" width="30" style="89" customWidth="1"/>
    <col min="5" max="5" width="19.42578125" style="89" customWidth="1"/>
    <col min="6" max="6" width="20.42578125" style="89" customWidth="1"/>
    <col min="7" max="7" width="17.7109375" style="89" customWidth="1"/>
    <col min="8" max="8" width="19" style="89" customWidth="1"/>
    <col min="9" max="9" width="14.42578125" style="89" customWidth="1"/>
    <col min="10" max="10" width="12.7109375" style="89" customWidth="1"/>
    <col min="11" max="11" width="14.42578125" style="89" customWidth="1"/>
    <col min="12" max="12" width="14" style="89" customWidth="1"/>
    <col min="13" max="13" width="11.7109375" style="89" customWidth="1"/>
    <col min="14" max="14" width="12.42578125" style="9" customWidth="1"/>
    <col min="15" max="15" width="13.42578125" style="13" customWidth="1"/>
    <col min="16" max="16" width="11.28515625" style="14" customWidth="1"/>
    <col min="17" max="17" width="13.28515625" style="14" customWidth="1"/>
    <col min="18" max="18" width="10.140625" style="15" customWidth="1"/>
    <col min="19" max="19" width="10.85546875" style="89" customWidth="1"/>
    <col min="20" max="20" width="9.140625" style="89" customWidth="1"/>
    <col min="21" max="21" width="19.140625" style="89" customWidth="1"/>
    <col min="22" max="16384" width="11.42578125" style="89"/>
  </cols>
  <sheetData>
    <row r="1" spans="1:22" ht="15" customHeight="1" x14ac:dyDescent="0.25">
      <c r="A1" s="160" t="s">
        <v>0</v>
      </c>
      <c r="B1" s="161"/>
      <c r="C1" s="161"/>
      <c r="D1" s="161"/>
      <c r="E1" s="161"/>
      <c r="F1" s="161"/>
      <c r="G1" s="161"/>
      <c r="H1" s="161"/>
      <c r="I1" s="161"/>
      <c r="J1" s="161"/>
      <c r="K1" s="161"/>
      <c r="L1" s="161"/>
      <c r="M1" s="161"/>
      <c r="N1" s="161"/>
      <c r="O1" s="161"/>
      <c r="P1" s="161"/>
      <c r="Q1" s="161"/>
      <c r="R1" s="161"/>
      <c r="S1" s="161"/>
      <c r="T1" s="162"/>
    </row>
    <row r="2" spans="1:22" ht="15" customHeight="1" x14ac:dyDescent="0.25">
      <c r="A2" s="163" t="s">
        <v>1</v>
      </c>
      <c r="B2" s="164"/>
      <c r="C2" s="164"/>
      <c r="D2" s="164"/>
      <c r="E2" s="164"/>
      <c r="F2" s="164"/>
      <c r="G2" s="164"/>
      <c r="H2" s="164"/>
      <c r="I2" s="164"/>
      <c r="J2" s="164"/>
      <c r="K2" s="164"/>
      <c r="L2" s="164"/>
      <c r="M2" s="164"/>
      <c r="N2" s="164"/>
      <c r="O2" s="164"/>
      <c r="P2" s="164"/>
      <c r="Q2" s="164"/>
      <c r="R2" s="164"/>
      <c r="S2" s="164"/>
      <c r="T2" s="165"/>
    </row>
    <row r="3" spans="1:22" ht="15" customHeight="1" x14ac:dyDescent="0.25">
      <c r="A3" s="163" t="s">
        <v>2</v>
      </c>
      <c r="B3" s="164"/>
      <c r="C3" s="164"/>
      <c r="D3" s="164"/>
      <c r="E3" s="164"/>
      <c r="F3" s="164"/>
      <c r="G3" s="164"/>
      <c r="H3" s="164"/>
      <c r="I3" s="164"/>
      <c r="J3" s="164"/>
      <c r="K3" s="164"/>
      <c r="L3" s="164"/>
      <c r="M3" s="164"/>
      <c r="N3" s="164"/>
      <c r="O3" s="164"/>
      <c r="P3" s="164"/>
      <c r="Q3" s="164"/>
      <c r="R3" s="164"/>
      <c r="S3" s="164"/>
      <c r="T3" s="165"/>
    </row>
    <row r="4" spans="1:22" ht="15" x14ac:dyDescent="0.25">
      <c r="A4" s="163"/>
      <c r="B4" s="164"/>
      <c r="C4" s="164"/>
      <c r="D4" s="164"/>
      <c r="E4" s="164"/>
      <c r="F4" s="164"/>
      <c r="G4" s="164"/>
      <c r="H4" s="164"/>
      <c r="I4" s="164"/>
      <c r="J4" s="164"/>
      <c r="K4" s="164"/>
      <c r="L4" s="164"/>
      <c r="M4" s="164"/>
      <c r="N4" s="164"/>
      <c r="O4" s="164"/>
      <c r="P4" s="164"/>
      <c r="Q4" s="164"/>
      <c r="R4" s="164"/>
      <c r="S4" s="164"/>
      <c r="T4" s="165"/>
    </row>
    <row r="5" spans="1:22" ht="15" x14ac:dyDescent="0.25">
      <c r="A5" s="166" t="s">
        <v>3</v>
      </c>
      <c r="B5" s="164"/>
      <c r="C5" s="164"/>
      <c r="D5" s="164"/>
      <c r="E5" s="164"/>
      <c r="F5" s="164"/>
      <c r="G5" s="164"/>
      <c r="H5" s="164"/>
      <c r="I5" s="164"/>
      <c r="J5" s="164"/>
      <c r="K5" s="164"/>
      <c r="L5" s="164"/>
      <c r="M5" s="164"/>
      <c r="N5" s="1"/>
      <c r="O5" s="2"/>
      <c r="P5" s="3"/>
      <c r="Q5" s="3"/>
      <c r="R5" s="4"/>
      <c r="S5" s="5"/>
      <c r="T5" s="6"/>
    </row>
    <row r="6" spans="1:22" ht="15" x14ac:dyDescent="0.25">
      <c r="A6" s="166" t="s">
        <v>197</v>
      </c>
      <c r="B6" s="164"/>
      <c r="C6" s="164"/>
      <c r="D6" s="164"/>
      <c r="E6" s="164"/>
      <c r="F6" s="164"/>
      <c r="G6" s="164"/>
      <c r="H6" s="164"/>
      <c r="I6" s="164"/>
      <c r="J6" s="164"/>
      <c r="K6" s="164"/>
      <c r="L6" s="164"/>
      <c r="M6" s="164"/>
      <c r="N6" s="1"/>
      <c r="O6" s="2"/>
      <c r="P6" s="3"/>
      <c r="Q6" s="3"/>
      <c r="R6" s="4"/>
      <c r="S6" s="5"/>
      <c r="T6" s="6"/>
    </row>
    <row r="7" spans="1:22" ht="15" x14ac:dyDescent="0.25">
      <c r="A7" s="166" t="s">
        <v>4</v>
      </c>
      <c r="B7" s="164"/>
      <c r="C7" s="164"/>
      <c r="D7" s="164"/>
      <c r="E7" s="164"/>
      <c r="F7" s="164"/>
      <c r="G7" s="164"/>
      <c r="H7" s="164"/>
      <c r="I7" s="164"/>
      <c r="J7" s="164"/>
      <c r="K7" s="164"/>
      <c r="L7" s="164"/>
      <c r="M7" s="164"/>
      <c r="N7" s="1"/>
      <c r="O7" s="2"/>
      <c r="P7" s="3"/>
      <c r="Q7" s="3"/>
      <c r="R7" s="4"/>
      <c r="S7" s="5"/>
      <c r="T7" s="6"/>
    </row>
    <row r="8" spans="1:22" ht="15" x14ac:dyDescent="0.25">
      <c r="A8" s="166" t="s">
        <v>384</v>
      </c>
      <c r="B8" s="164"/>
      <c r="C8" s="164"/>
      <c r="D8" s="164"/>
      <c r="E8" s="164"/>
      <c r="F8" s="164"/>
      <c r="G8" s="164"/>
      <c r="H8" s="164"/>
      <c r="I8" s="164"/>
      <c r="J8" s="164"/>
      <c r="K8" s="164"/>
      <c r="L8" s="164"/>
      <c r="M8" s="164"/>
      <c r="N8" s="1"/>
      <c r="O8" s="2"/>
      <c r="P8" s="3"/>
      <c r="Q8" s="3"/>
      <c r="R8" s="4"/>
      <c r="S8" s="5"/>
      <c r="T8" s="6"/>
    </row>
    <row r="9" spans="1:22" ht="15.75" thickBot="1" x14ac:dyDescent="0.3">
      <c r="A9" s="166" t="s">
        <v>198</v>
      </c>
      <c r="B9" s="164"/>
      <c r="C9" s="164"/>
      <c r="D9" s="164"/>
      <c r="E9" s="164"/>
      <c r="F9" s="164"/>
      <c r="G9" s="164"/>
      <c r="H9" s="164"/>
      <c r="I9" s="164"/>
      <c r="J9" s="164"/>
      <c r="K9" s="164"/>
      <c r="L9" s="164"/>
      <c r="M9" s="164"/>
      <c r="N9" s="1"/>
      <c r="O9" s="2"/>
      <c r="P9" s="3"/>
      <c r="Q9" s="3"/>
      <c r="R9" s="4"/>
      <c r="S9" s="5"/>
      <c r="T9" s="6"/>
    </row>
    <row r="10" spans="1:22" ht="15.75" thickBot="1" x14ac:dyDescent="0.3">
      <c r="A10" s="166" t="s">
        <v>405</v>
      </c>
      <c r="B10" s="164"/>
      <c r="C10" s="164"/>
      <c r="D10" s="164"/>
      <c r="E10" s="164"/>
      <c r="F10" s="164"/>
      <c r="G10" s="164"/>
      <c r="H10" s="164"/>
      <c r="I10" s="164"/>
      <c r="J10" s="164"/>
      <c r="K10" s="164"/>
      <c r="L10" s="164"/>
      <c r="M10" s="164"/>
      <c r="N10" s="164"/>
      <c r="O10" s="164"/>
      <c r="P10" s="164"/>
      <c r="Q10" s="164"/>
      <c r="R10" s="165"/>
      <c r="S10" s="167"/>
      <c r="T10" s="168"/>
    </row>
    <row r="11" spans="1:22" ht="15.75" thickBot="1" x14ac:dyDescent="0.3">
      <c r="A11" s="170" t="s">
        <v>5</v>
      </c>
      <c r="B11" s="171"/>
      <c r="C11" s="171"/>
      <c r="D11" s="171"/>
      <c r="E11" s="171"/>
      <c r="F11" s="171"/>
      <c r="G11" s="171"/>
      <c r="H11" s="171"/>
      <c r="I11" s="171"/>
      <c r="J11" s="171"/>
      <c r="K11" s="171"/>
      <c r="L11" s="171"/>
      <c r="M11" s="171"/>
      <c r="N11" s="171"/>
      <c r="O11" s="171"/>
      <c r="P11" s="171"/>
      <c r="Q11" s="171"/>
      <c r="R11" s="172"/>
      <c r="S11" s="169">
        <v>42369</v>
      </c>
      <c r="T11" s="162"/>
    </row>
    <row r="12" spans="1:22" ht="65.25" customHeight="1" x14ac:dyDescent="0.2">
      <c r="A12" s="173" t="s">
        <v>6</v>
      </c>
      <c r="B12" s="174" t="s">
        <v>7</v>
      </c>
      <c r="C12" s="174" t="s">
        <v>8</v>
      </c>
      <c r="D12" s="175" t="s">
        <v>9</v>
      </c>
      <c r="E12" s="176" t="s">
        <v>10</v>
      </c>
      <c r="F12" s="177" t="s">
        <v>11</v>
      </c>
      <c r="G12" s="178" t="s">
        <v>12</v>
      </c>
      <c r="H12" s="177" t="s">
        <v>13</v>
      </c>
      <c r="I12" s="177" t="s">
        <v>14</v>
      </c>
      <c r="J12" s="177" t="s">
        <v>15</v>
      </c>
      <c r="K12" s="179" t="s">
        <v>16</v>
      </c>
      <c r="L12" s="180" t="s">
        <v>17</v>
      </c>
      <c r="M12" s="181" t="s">
        <v>18</v>
      </c>
      <c r="N12" s="182" t="s">
        <v>19</v>
      </c>
      <c r="O12" s="181" t="s">
        <v>20</v>
      </c>
      <c r="P12" s="183" t="s">
        <v>21</v>
      </c>
      <c r="Q12" s="183" t="s">
        <v>22</v>
      </c>
      <c r="R12" s="184" t="s">
        <v>23</v>
      </c>
      <c r="S12" s="185" t="s">
        <v>24</v>
      </c>
      <c r="T12" s="186"/>
    </row>
    <row r="13" spans="1:22" ht="38.25" customHeight="1" thickBot="1" x14ac:dyDescent="0.25">
      <c r="A13" s="187"/>
      <c r="B13" s="187"/>
      <c r="C13" s="187"/>
      <c r="D13" s="188"/>
      <c r="E13" s="189"/>
      <c r="F13" s="189"/>
      <c r="G13" s="189"/>
      <c r="H13" s="189"/>
      <c r="I13" s="189"/>
      <c r="J13" s="189"/>
      <c r="K13" s="190"/>
      <c r="L13" s="188"/>
      <c r="M13" s="189"/>
      <c r="N13" s="191"/>
      <c r="O13" s="192"/>
      <c r="P13" s="193"/>
      <c r="Q13" s="193"/>
      <c r="R13" s="194"/>
      <c r="S13" s="195" t="s">
        <v>25</v>
      </c>
      <c r="T13" s="196" t="s">
        <v>26</v>
      </c>
    </row>
    <row r="14" spans="1:22" ht="93" customHeight="1" x14ac:dyDescent="0.2">
      <c r="A14" s="197">
        <v>8</v>
      </c>
      <c r="B14" s="198">
        <v>1903006</v>
      </c>
      <c r="C14" s="199" t="s">
        <v>81</v>
      </c>
      <c r="D14" s="198" t="s">
        <v>82</v>
      </c>
      <c r="E14" s="198" t="s">
        <v>83</v>
      </c>
      <c r="F14" s="200" t="s">
        <v>92</v>
      </c>
      <c r="G14" s="200" t="s">
        <v>84</v>
      </c>
      <c r="H14" s="200" t="s">
        <v>91</v>
      </c>
      <c r="I14" s="200" t="s">
        <v>85</v>
      </c>
      <c r="J14" s="201">
        <v>1</v>
      </c>
      <c r="K14" s="202">
        <v>41275</v>
      </c>
      <c r="L14" s="202">
        <v>41639</v>
      </c>
      <c r="M14" s="203">
        <f>(+L14-K14)/7</f>
        <v>52</v>
      </c>
      <c r="N14" s="204">
        <v>1</v>
      </c>
      <c r="O14" s="205">
        <f>IF(N14/J14&gt;1,1,+N14/J14)</f>
        <v>1</v>
      </c>
      <c r="P14" s="206">
        <f>+M14*O14</f>
        <v>52</v>
      </c>
      <c r="Q14" s="206">
        <f>IF(L14&lt;=$S$11,P14,0)</f>
        <v>52</v>
      </c>
      <c r="R14" s="206">
        <f>IF($S$11&gt;=L14,M14,0)</f>
        <v>52</v>
      </c>
      <c r="S14" s="207"/>
      <c r="T14" s="208"/>
      <c r="U14" s="7"/>
      <c r="V14" s="8"/>
    </row>
    <row r="15" spans="1:22" ht="82.5" customHeight="1" thickBot="1" x14ac:dyDescent="0.25">
      <c r="A15" s="209"/>
      <c r="B15" s="210"/>
      <c r="C15" s="211" t="s">
        <v>86</v>
      </c>
      <c r="D15" s="210"/>
      <c r="E15" s="210"/>
      <c r="F15" s="212"/>
      <c r="G15" s="212"/>
      <c r="H15" s="212"/>
      <c r="I15" s="212"/>
      <c r="J15" s="213"/>
      <c r="K15" s="214"/>
      <c r="L15" s="214"/>
      <c r="M15" s="215"/>
      <c r="N15" s="216"/>
      <c r="O15" s="217"/>
      <c r="P15" s="215"/>
      <c r="Q15" s="215"/>
      <c r="R15" s="215"/>
      <c r="S15" s="218"/>
      <c r="T15" s="219"/>
      <c r="U15" s="7"/>
      <c r="V15" s="8"/>
    </row>
    <row r="16" spans="1:22" ht="72" customHeight="1" x14ac:dyDescent="0.2">
      <c r="A16" s="220">
        <v>22</v>
      </c>
      <c r="B16" s="221">
        <v>1801002</v>
      </c>
      <c r="C16" s="222" t="s">
        <v>87</v>
      </c>
      <c r="D16" s="221" t="s">
        <v>88</v>
      </c>
      <c r="E16" s="221" t="s">
        <v>89</v>
      </c>
      <c r="F16" s="223" t="s">
        <v>92</v>
      </c>
      <c r="G16" s="223" t="s">
        <v>84</v>
      </c>
      <c r="H16" s="223" t="s">
        <v>91</v>
      </c>
      <c r="I16" s="223" t="s">
        <v>93</v>
      </c>
      <c r="J16" s="224">
        <v>1</v>
      </c>
      <c r="K16" s="225">
        <v>41275</v>
      </c>
      <c r="L16" s="225">
        <v>41639</v>
      </c>
      <c r="M16" s="226">
        <f>(+L16-K16)/7</f>
        <v>52</v>
      </c>
      <c r="N16" s="227">
        <v>1</v>
      </c>
      <c r="O16" s="228">
        <f>IF(N16/J16&gt;1,1,+N16/J16)</f>
        <v>1</v>
      </c>
      <c r="P16" s="229">
        <f>+M16*O16</f>
        <v>52</v>
      </c>
      <c r="Q16" s="229">
        <f t="shared" ref="Q16:Q19" si="0">IF(L16&lt;=$S$11,P16,0)</f>
        <v>52</v>
      </c>
      <c r="R16" s="229">
        <f t="shared" ref="R16:R19" si="1">IF($S$11&gt;=L16,M16,0)</f>
        <v>52</v>
      </c>
      <c r="S16" s="230"/>
      <c r="T16" s="231"/>
      <c r="U16" s="7"/>
      <c r="V16" s="8"/>
    </row>
    <row r="17" spans="1:22" ht="24" customHeight="1" x14ac:dyDescent="0.2">
      <c r="A17" s="232"/>
      <c r="B17" s="233"/>
      <c r="C17" s="234"/>
      <c r="D17" s="233"/>
      <c r="E17" s="233"/>
      <c r="F17" s="235"/>
      <c r="G17" s="235"/>
      <c r="H17" s="235"/>
      <c r="I17" s="235"/>
      <c r="J17" s="236"/>
      <c r="K17" s="237"/>
      <c r="L17" s="237"/>
      <c r="M17" s="238"/>
      <c r="N17" s="239"/>
      <c r="O17" s="240"/>
      <c r="P17" s="241"/>
      <c r="Q17" s="241">
        <f t="shared" si="0"/>
        <v>0</v>
      </c>
      <c r="R17" s="241">
        <f t="shared" si="1"/>
        <v>0</v>
      </c>
      <c r="S17" s="242"/>
      <c r="T17" s="243"/>
      <c r="U17" s="7"/>
      <c r="V17" s="8"/>
    </row>
    <row r="18" spans="1:22" ht="72" customHeight="1" x14ac:dyDescent="0.2">
      <c r="A18" s="232"/>
      <c r="B18" s="233"/>
      <c r="C18" s="244" t="s">
        <v>90</v>
      </c>
      <c r="D18" s="233"/>
      <c r="E18" s="233"/>
      <c r="F18" s="235"/>
      <c r="G18" s="235"/>
      <c r="H18" s="235"/>
      <c r="I18" s="235"/>
      <c r="J18" s="236"/>
      <c r="K18" s="245"/>
      <c r="L18" s="245"/>
      <c r="M18" s="238"/>
      <c r="N18" s="239"/>
      <c r="O18" s="240"/>
      <c r="P18" s="241"/>
      <c r="Q18" s="241">
        <f t="shared" si="0"/>
        <v>0</v>
      </c>
      <c r="R18" s="241">
        <f t="shared" si="1"/>
        <v>0</v>
      </c>
      <c r="S18" s="242"/>
      <c r="T18" s="243"/>
      <c r="U18" s="7"/>
      <c r="V18" s="8"/>
    </row>
    <row r="19" spans="1:22" ht="57.75" customHeight="1" thickBot="1" x14ac:dyDescent="0.25">
      <c r="A19" s="246"/>
      <c r="B19" s="247"/>
      <c r="C19" s="248"/>
      <c r="D19" s="247"/>
      <c r="E19" s="247"/>
      <c r="F19" s="249"/>
      <c r="G19" s="249"/>
      <c r="H19" s="249"/>
      <c r="I19" s="249"/>
      <c r="J19" s="250"/>
      <c r="K19" s="251"/>
      <c r="L19" s="251"/>
      <c r="M19" s="252"/>
      <c r="N19" s="253"/>
      <c r="O19" s="254"/>
      <c r="P19" s="255"/>
      <c r="Q19" s="255">
        <f t="shared" si="0"/>
        <v>0</v>
      </c>
      <c r="R19" s="255">
        <f t="shared" si="1"/>
        <v>0</v>
      </c>
      <c r="S19" s="256"/>
      <c r="T19" s="257"/>
      <c r="U19" s="7"/>
      <c r="V19" s="8"/>
    </row>
    <row r="20" spans="1:22" s="97" customFormat="1" ht="336.75" customHeight="1" thickBot="1" x14ac:dyDescent="0.25">
      <c r="A20" s="258">
        <v>1</v>
      </c>
      <c r="B20" s="259"/>
      <c r="C20" s="260" t="s">
        <v>199</v>
      </c>
      <c r="D20" s="260" t="s">
        <v>200</v>
      </c>
      <c r="E20" s="259"/>
      <c r="F20" s="261" t="s">
        <v>204</v>
      </c>
      <c r="G20" s="261" t="s">
        <v>202</v>
      </c>
      <c r="H20" s="261" t="s">
        <v>205</v>
      </c>
      <c r="I20" s="261" t="s">
        <v>206</v>
      </c>
      <c r="J20" s="262">
        <v>12</v>
      </c>
      <c r="K20" s="263">
        <v>41730</v>
      </c>
      <c r="L20" s="263">
        <v>42094</v>
      </c>
      <c r="M20" s="264">
        <f t="shared" ref="M20" si="2">(+L20-K20)/7</f>
        <v>52</v>
      </c>
      <c r="N20" s="265">
        <v>12</v>
      </c>
      <c r="O20" s="266">
        <f t="shared" ref="O20:O21" si="3">IF(N20/J20&gt;1,1,+N20/J20)</f>
        <v>1</v>
      </c>
      <c r="P20" s="267">
        <f t="shared" ref="P20:P21" si="4">+M20*O20</f>
        <v>52</v>
      </c>
      <c r="Q20" s="267">
        <f t="shared" ref="Q20:Q21" si="5">IF(L20&lt;=$S$11,P20,0)</f>
        <v>52</v>
      </c>
      <c r="R20" s="267">
        <f t="shared" ref="R20:R21" si="6">IF($S$11&gt;=L20,M20,0)</f>
        <v>52</v>
      </c>
      <c r="S20" s="218"/>
      <c r="T20" s="219"/>
      <c r="U20" s="7"/>
      <c r="V20" s="8"/>
    </row>
    <row r="21" spans="1:22" s="97" customFormat="1" ht="167.25" customHeight="1" x14ac:dyDescent="0.2">
      <c r="A21" s="197">
        <v>2</v>
      </c>
      <c r="B21" s="222"/>
      <c r="C21" s="222" t="s">
        <v>207</v>
      </c>
      <c r="D21" s="222" t="s">
        <v>208</v>
      </c>
      <c r="E21" s="222"/>
      <c r="F21" s="268" t="s">
        <v>257</v>
      </c>
      <c r="G21" s="268" t="s">
        <v>258</v>
      </c>
      <c r="H21" s="268" t="s">
        <v>259</v>
      </c>
      <c r="I21" s="268" t="s">
        <v>260</v>
      </c>
      <c r="J21" s="269">
        <v>4</v>
      </c>
      <c r="K21" s="270">
        <v>41730</v>
      </c>
      <c r="L21" s="270">
        <v>42094</v>
      </c>
      <c r="M21" s="271">
        <f t="shared" ref="M21:M22" si="7">(+L21-K21)/7</f>
        <v>52</v>
      </c>
      <c r="N21" s="272">
        <v>4</v>
      </c>
      <c r="O21" s="273">
        <f t="shared" si="3"/>
        <v>1</v>
      </c>
      <c r="P21" s="274">
        <f t="shared" si="4"/>
        <v>52</v>
      </c>
      <c r="Q21" s="274">
        <f t="shared" si="5"/>
        <v>52</v>
      </c>
      <c r="R21" s="274">
        <f t="shared" si="6"/>
        <v>52</v>
      </c>
      <c r="S21" s="275"/>
      <c r="T21" s="276"/>
      <c r="U21" s="7"/>
      <c r="V21" s="8"/>
    </row>
    <row r="22" spans="1:22" s="97" customFormat="1" ht="228" customHeight="1" thickBot="1" x14ac:dyDescent="0.25">
      <c r="A22" s="277"/>
      <c r="B22" s="278"/>
      <c r="C22" s="278"/>
      <c r="D22" s="278"/>
      <c r="E22" s="278"/>
      <c r="F22" s="261" t="s">
        <v>209</v>
      </c>
      <c r="G22" s="261" t="s">
        <v>210</v>
      </c>
      <c r="H22" s="261" t="s">
        <v>211</v>
      </c>
      <c r="I22" s="261" t="s">
        <v>212</v>
      </c>
      <c r="J22" s="279">
        <v>12</v>
      </c>
      <c r="K22" s="263">
        <v>41730</v>
      </c>
      <c r="L22" s="263">
        <v>42094</v>
      </c>
      <c r="M22" s="264">
        <f t="shared" si="7"/>
        <v>52</v>
      </c>
      <c r="N22" s="265">
        <v>12</v>
      </c>
      <c r="O22" s="266">
        <f t="shared" ref="O22" si="8">IF(N22/J22&gt;1,1,+N22/J22)</f>
        <v>1</v>
      </c>
      <c r="P22" s="267">
        <f t="shared" ref="P22" si="9">+M22*O22</f>
        <v>52</v>
      </c>
      <c r="Q22" s="267">
        <f t="shared" ref="Q22" si="10">IF(L22&lt;=$S$11,P22,0)</f>
        <v>52</v>
      </c>
      <c r="R22" s="267">
        <f t="shared" ref="R22" si="11">IF($S$11&gt;=L22,M22,0)</f>
        <v>52</v>
      </c>
      <c r="S22" s="280"/>
      <c r="T22" s="281"/>
      <c r="U22" s="7"/>
      <c r="V22" s="8"/>
    </row>
    <row r="23" spans="1:22" s="106" customFormat="1" ht="110.25" customHeight="1" thickBot="1" x14ac:dyDescent="0.25">
      <c r="A23" s="282">
        <v>3</v>
      </c>
      <c r="B23" s="283"/>
      <c r="C23" s="284" t="s">
        <v>213</v>
      </c>
      <c r="D23" s="284" t="s">
        <v>214</v>
      </c>
      <c r="E23" s="283"/>
      <c r="F23" s="285" t="s">
        <v>204</v>
      </c>
      <c r="G23" s="285" t="s">
        <v>202</v>
      </c>
      <c r="H23" s="285" t="s">
        <v>205</v>
      </c>
      <c r="I23" s="285" t="s">
        <v>206</v>
      </c>
      <c r="J23" s="286">
        <v>12</v>
      </c>
      <c r="K23" s="287">
        <v>41730</v>
      </c>
      <c r="L23" s="287">
        <v>42094</v>
      </c>
      <c r="M23" s="288">
        <f t="shared" ref="M23" si="12">(+L23-K23)/7</f>
        <v>52</v>
      </c>
      <c r="N23" s="289">
        <v>12</v>
      </c>
      <c r="O23" s="290">
        <f t="shared" ref="O23" si="13">IF(N23/J23&gt;1,1,+N23/J23)</f>
        <v>1</v>
      </c>
      <c r="P23" s="291">
        <f t="shared" ref="P23" si="14">+M23*O23</f>
        <v>52</v>
      </c>
      <c r="Q23" s="291">
        <f t="shared" ref="Q23:Q31" si="15">IF(L23&lt;=$S$11,P23,0)</f>
        <v>52</v>
      </c>
      <c r="R23" s="291">
        <f t="shared" ref="R23:R31" si="16">IF($S$11&gt;=L23,M23,0)</f>
        <v>52</v>
      </c>
      <c r="S23" s="292"/>
      <c r="T23" s="293"/>
      <c r="U23" s="7"/>
      <c r="V23" s="8"/>
    </row>
    <row r="24" spans="1:22" s="97" customFormat="1" ht="90" customHeight="1" x14ac:dyDescent="0.2">
      <c r="A24" s="220">
        <v>1</v>
      </c>
      <c r="B24" s="221"/>
      <c r="C24" s="221" t="s">
        <v>261</v>
      </c>
      <c r="D24" s="221" t="s">
        <v>262</v>
      </c>
      <c r="E24" s="221" t="s">
        <v>263</v>
      </c>
      <c r="F24" s="200" t="s">
        <v>264</v>
      </c>
      <c r="G24" s="200" t="s">
        <v>265</v>
      </c>
      <c r="H24" s="200" t="s">
        <v>264</v>
      </c>
      <c r="I24" s="200" t="s">
        <v>266</v>
      </c>
      <c r="J24" s="201">
        <v>1</v>
      </c>
      <c r="K24" s="202">
        <v>41852</v>
      </c>
      <c r="L24" s="294">
        <v>42094</v>
      </c>
      <c r="M24" s="226">
        <f t="shared" ref="M24:M28" si="17">(+L24-K24)/7</f>
        <v>34.571428571428569</v>
      </c>
      <c r="N24" s="295">
        <v>1</v>
      </c>
      <c r="O24" s="228">
        <f>IF(N24/J24&gt;1,1,+N24/J24)</f>
        <v>1</v>
      </c>
      <c r="P24" s="229">
        <f>+M24*O24</f>
        <v>34.571428571428569</v>
      </c>
      <c r="Q24" s="229">
        <f t="shared" si="15"/>
        <v>34.571428571428569</v>
      </c>
      <c r="R24" s="229">
        <f t="shared" si="16"/>
        <v>34.571428571428569</v>
      </c>
      <c r="S24" s="230"/>
      <c r="T24" s="231"/>
      <c r="U24" s="7"/>
      <c r="V24" s="8"/>
    </row>
    <row r="25" spans="1:22" s="106" customFormat="1" ht="64.5" customHeight="1" x14ac:dyDescent="0.2">
      <c r="A25" s="232"/>
      <c r="B25" s="233"/>
      <c r="C25" s="233"/>
      <c r="D25" s="233"/>
      <c r="E25" s="233"/>
      <c r="F25" s="296"/>
      <c r="G25" s="296"/>
      <c r="H25" s="296"/>
      <c r="I25" s="296"/>
      <c r="J25" s="297"/>
      <c r="K25" s="297"/>
      <c r="L25" s="298"/>
      <c r="M25" s="299"/>
      <c r="N25" s="300"/>
      <c r="O25" s="240"/>
      <c r="P25" s="241"/>
      <c r="Q25" s="241">
        <f t="shared" si="15"/>
        <v>0</v>
      </c>
      <c r="R25" s="241">
        <f t="shared" si="16"/>
        <v>0</v>
      </c>
      <c r="S25" s="218"/>
      <c r="T25" s="219"/>
      <c r="U25" s="7"/>
      <c r="V25" s="8"/>
    </row>
    <row r="26" spans="1:22" s="106" customFormat="1" ht="27" customHeight="1" x14ac:dyDescent="0.2">
      <c r="A26" s="232"/>
      <c r="B26" s="233"/>
      <c r="C26" s="233"/>
      <c r="D26" s="233"/>
      <c r="E26" s="233"/>
      <c r="F26" s="296"/>
      <c r="G26" s="296"/>
      <c r="H26" s="296"/>
      <c r="I26" s="296"/>
      <c r="J26" s="297"/>
      <c r="K26" s="297"/>
      <c r="L26" s="298"/>
      <c r="M26" s="299"/>
      <c r="N26" s="300"/>
      <c r="O26" s="240"/>
      <c r="P26" s="241"/>
      <c r="Q26" s="241">
        <f t="shared" si="15"/>
        <v>0</v>
      </c>
      <c r="R26" s="241">
        <f t="shared" si="16"/>
        <v>0</v>
      </c>
      <c r="S26" s="218"/>
      <c r="T26" s="219"/>
      <c r="U26" s="7"/>
      <c r="V26" s="8"/>
    </row>
    <row r="27" spans="1:22" s="106" customFormat="1" ht="138" customHeight="1" thickBot="1" x14ac:dyDescent="0.25">
      <c r="A27" s="246"/>
      <c r="B27" s="247"/>
      <c r="C27" s="247"/>
      <c r="D27" s="247"/>
      <c r="E27" s="247"/>
      <c r="F27" s="301"/>
      <c r="G27" s="301"/>
      <c r="H27" s="301"/>
      <c r="I27" s="301"/>
      <c r="J27" s="302"/>
      <c r="K27" s="302"/>
      <c r="L27" s="303"/>
      <c r="M27" s="304"/>
      <c r="N27" s="305"/>
      <c r="O27" s="254"/>
      <c r="P27" s="255"/>
      <c r="Q27" s="255">
        <f t="shared" si="15"/>
        <v>0</v>
      </c>
      <c r="R27" s="255">
        <f t="shared" si="16"/>
        <v>0</v>
      </c>
      <c r="S27" s="306"/>
      <c r="T27" s="307"/>
      <c r="U27" s="7"/>
      <c r="V27" s="8"/>
    </row>
    <row r="28" spans="1:22" s="106" customFormat="1" ht="90" customHeight="1" x14ac:dyDescent="0.2">
      <c r="A28" s="220">
        <v>2</v>
      </c>
      <c r="B28" s="221"/>
      <c r="C28" s="221" t="s">
        <v>267</v>
      </c>
      <c r="D28" s="221" t="s">
        <v>268</v>
      </c>
      <c r="E28" s="221" t="s">
        <v>269</v>
      </c>
      <c r="F28" s="223" t="s">
        <v>270</v>
      </c>
      <c r="G28" s="223" t="s">
        <v>271</v>
      </c>
      <c r="H28" s="223" t="s">
        <v>272</v>
      </c>
      <c r="I28" s="223" t="s">
        <v>273</v>
      </c>
      <c r="J28" s="224">
        <v>1</v>
      </c>
      <c r="K28" s="225">
        <v>41852</v>
      </c>
      <c r="L28" s="225">
        <v>41943</v>
      </c>
      <c r="M28" s="226">
        <f t="shared" si="17"/>
        <v>13</v>
      </c>
      <c r="N28" s="295">
        <v>1</v>
      </c>
      <c r="O28" s="228">
        <f>IF(N28/J28&gt;1,1,+N28/J28)</f>
        <v>1</v>
      </c>
      <c r="P28" s="229">
        <f>+M28*O28</f>
        <v>13</v>
      </c>
      <c r="Q28" s="229">
        <f t="shared" si="15"/>
        <v>13</v>
      </c>
      <c r="R28" s="229">
        <f t="shared" si="16"/>
        <v>13</v>
      </c>
      <c r="S28" s="230"/>
      <c r="T28" s="231"/>
      <c r="U28" s="7"/>
      <c r="V28" s="8"/>
    </row>
    <row r="29" spans="1:22" s="106" customFormat="1" ht="159" customHeight="1" x14ac:dyDescent="0.2">
      <c r="A29" s="232"/>
      <c r="B29" s="233"/>
      <c r="C29" s="233"/>
      <c r="D29" s="233"/>
      <c r="E29" s="233"/>
      <c r="F29" s="235"/>
      <c r="G29" s="235"/>
      <c r="H29" s="235"/>
      <c r="I29" s="235"/>
      <c r="J29" s="236"/>
      <c r="K29" s="237"/>
      <c r="L29" s="237"/>
      <c r="M29" s="299"/>
      <c r="N29" s="300"/>
      <c r="O29" s="240"/>
      <c r="P29" s="241"/>
      <c r="Q29" s="241">
        <f t="shared" si="15"/>
        <v>0</v>
      </c>
      <c r="R29" s="241">
        <f t="shared" si="16"/>
        <v>0</v>
      </c>
      <c r="S29" s="218"/>
      <c r="T29" s="219"/>
      <c r="U29" s="7"/>
      <c r="V29" s="8"/>
    </row>
    <row r="30" spans="1:22" s="106" customFormat="1" ht="13.5" customHeight="1" thickBot="1" x14ac:dyDescent="0.25">
      <c r="A30" s="232"/>
      <c r="B30" s="233"/>
      <c r="C30" s="233"/>
      <c r="D30" s="233"/>
      <c r="E30" s="233"/>
      <c r="F30" s="235"/>
      <c r="G30" s="235"/>
      <c r="H30" s="235"/>
      <c r="I30" s="235"/>
      <c r="J30" s="236"/>
      <c r="K30" s="237"/>
      <c r="L30" s="245"/>
      <c r="M30" s="299"/>
      <c r="N30" s="300"/>
      <c r="O30" s="240"/>
      <c r="P30" s="241"/>
      <c r="Q30" s="241">
        <f t="shared" si="15"/>
        <v>0</v>
      </c>
      <c r="R30" s="241">
        <f t="shared" si="16"/>
        <v>0</v>
      </c>
      <c r="S30" s="218"/>
      <c r="T30" s="219"/>
      <c r="U30" s="7"/>
      <c r="V30" s="8"/>
    </row>
    <row r="31" spans="1:22" s="106" customFormat="1" ht="90" hidden="1" customHeight="1" thickBot="1" x14ac:dyDescent="0.25">
      <c r="A31" s="246"/>
      <c r="B31" s="247"/>
      <c r="C31" s="247"/>
      <c r="D31" s="247"/>
      <c r="E31" s="247"/>
      <c r="F31" s="249"/>
      <c r="G31" s="249"/>
      <c r="H31" s="249"/>
      <c r="I31" s="249"/>
      <c r="J31" s="250"/>
      <c r="K31" s="308"/>
      <c r="L31" s="251"/>
      <c r="M31" s="304"/>
      <c r="N31" s="305"/>
      <c r="O31" s="254"/>
      <c r="P31" s="255"/>
      <c r="Q31" s="255">
        <f t="shared" si="15"/>
        <v>0</v>
      </c>
      <c r="R31" s="255">
        <f t="shared" si="16"/>
        <v>0</v>
      </c>
      <c r="S31" s="306"/>
      <c r="T31" s="307"/>
      <c r="U31" s="7"/>
      <c r="V31" s="8"/>
    </row>
    <row r="32" spans="1:22" s="106" customFormat="1" ht="90" customHeight="1" x14ac:dyDescent="0.2">
      <c r="A32" s="220">
        <v>3</v>
      </c>
      <c r="B32" s="221"/>
      <c r="C32" s="221" t="s">
        <v>274</v>
      </c>
      <c r="D32" s="221" t="s">
        <v>275</v>
      </c>
      <c r="E32" s="221" t="s">
        <v>276</v>
      </c>
      <c r="F32" s="223" t="s">
        <v>264</v>
      </c>
      <c r="G32" s="223" t="s">
        <v>265</v>
      </c>
      <c r="H32" s="223" t="s">
        <v>264</v>
      </c>
      <c r="I32" s="223" t="s">
        <v>277</v>
      </c>
      <c r="J32" s="224">
        <v>1</v>
      </c>
      <c r="K32" s="225">
        <v>41852</v>
      </c>
      <c r="L32" s="225">
        <v>42094</v>
      </c>
      <c r="M32" s="226">
        <f t="shared" ref="M32" si="18">(+L32-K32)/7</f>
        <v>34.571428571428569</v>
      </c>
      <c r="N32" s="295">
        <v>1</v>
      </c>
      <c r="O32" s="228">
        <f>IF(N32/J32&gt;1,1,+N32/J32)</f>
        <v>1</v>
      </c>
      <c r="P32" s="229">
        <f>+M32*O32</f>
        <v>34.571428571428569</v>
      </c>
      <c r="Q32" s="229">
        <f t="shared" ref="Q32:Q35" si="19">IF(L32&lt;=$S$11,P32,0)</f>
        <v>34.571428571428569</v>
      </c>
      <c r="R32" s="229">
        <f t="shared" ref="R32:R35" si="20">IF($S$11&gt;=L32,M32,0)</f>
        <v>34.571428571428569</v>
      </c>
      <c r="S32" s="230"/>
      <c r="T32" s="231"/>
      <c r="U32" s="7"/>
      <c r="V32" s="8"/>
    </row>
    <row r="33" spans="1:22" s="106" customFormat="1" ht="90" customHeight="1" x14ac:dyDescent="0.2">
      <c r="A33" s="232"/>
      <c r="B33" s="233"/>
      <c r="C33" s="233"/>
      <c r="D33" s="233"/>
      <c r="E33" s="233"/>
      <c r="F33" s="235"/>
      <c r="G33" s="235"/>
      <c r="H33" s="235"/>
      <c r="I33" s="235"/>
      <c r="J33" s="236"/>
      <c r="K33" s="237"/>
      <c r="L33" s="237"/>
      <c r="M33" s="299"/>
      <c r="N33" s="300"/>
      <c r="O33" s="240"/>
      <c r="P33" s="241"/>
      <c r="Q33" s="241">
        <f t="shared" si="19"/>
        <v>0</v>
      </c>
      <c r="R33" s="241">
        <f t="shared" si="20"/>
        <v>0</v>
      </c>
      <c r="S33" s="218"/>
      <c r="T33" s="219"/>
      <c r="U33" s="7"/>
      <c r="V33" s="8"/>
    </row>
    <row r="34" spans="1:22" s="106" customFormat="1" ht="13.5" customHeight="1" x14ac:dyDescent="0.2">
      <c r="A34" s="232"/>
      <c r="B34" s="233"/>
      <c r="C34" s="233"/>
      <c r="D34" s="233"/>
      <c r="E34" s="233"/>
      <c r="F34" s="235"/>
      <c r="G34" s="235"/>
      <c r="H34" s="235"/>
      <c r="I34" s="235"/>
      <c r="J34" s="236"/>
      <c r="K34" s="245"/>
      <c r="L34" s="245"/>
      <c r="M34" s="299"/>
      <c r="N34" s="300"/>
      <c r="O34" s="240"/>
      <c r="P34" s="241"/>
      <c r="Q34" s="241">
        <f t="shared" si="19"/>
        <v>0</v>
      </c>
      <c r="R34" s="241">
        <f t="shared" si="20"/>
        <v>0</v>
      </c>
      <c r="S34" s="218"/>
      <c r="T34" s="219"/>
      <c r="U34" s="7"/>
      <c r="V34" s="8"/>
    </row>
    <row r="35" spans="1:22" s="106" customFormat="1" ht="3.75" customHeight="1" thickBot="1" x14ac:dyDescent="0.25">
      <c r="A35" s="246"/>
      <c r="B35" s="247"/>
      <c r="C35" s="247"/>
      <c r="D35" s="247"/>
      <c r="E35" s="247"/>
      <c r="F35" s="249"/>
      <c r="G35" s="249"/>
      <c r="H35" s="249"/>
      <c r="I35" s="249"/>
      <c r="J35" s="250"/>
      <c r="K35" s="251"/>
      <c r="L35" s="251"/>
      <c r="M35" s="304"/>
      <c r="N35" s="305"/>
      <c r="O35" s="254"/>
      <c r="P35" s="255"/>
      <c r="Q35" s="255">
        <f t="shared" si="19"/>
        <v>0</v>
      </c>
      <c r="R35" s="255">
        <f t="shared" si="20"/>
        <v>0</v>
      </c>
      <c r="S35" s="306"/>
      <c r="T35" s="307"/>
      <c r="U35" s="7"/>
      <c r="V35" s="8"/>
    </row>
    <row r="36" spans="1:22" s="106" customFormat="1" ht="90" customHeight="1" x14ac:dyDescent="0.2">
      <c r="A36" s="220">
        <v>4</v>
      </c>
      <c r="B36" s="221"/>
      <c r="C36" s="221" t="s">
        <v>278</v>
      </c>
      <c r="D36" s="221" t="s">
        <v>279</v>
      </c>
      <c r="E36" s="221" t="s">
        <v>280</v>
      </c>
      <c r="F36" s="200" t="s">
        <v>281</v>
      </c>
      <c r="G36" s="200" t="s">
        <v>282</v>
      </c>
      <c r="H36" s="200" t="s">
        <v>283</v>
      </c>
      <c r="I36" s="200" t="s">
        <v>187</v>
      </c>
      <c r="J36" s="224">
        <v>1</v>
      </c>
      <c r="K36" s="225">
        <v>41852</v>
      </c>
      <c r="L36" s="225">
        <v>42216</v>
      </c>
      <c r="M36" s="226">
        <f t="shared" ref="M36" si="21">(+L36-K36)/7</f>
        <v>52</v>
      </c>
      <c r="N36" s="295">
        <v>1</v>
      </c>
      <c r="O36" s="228">
        <f>IF(N36/J36&gt;1,1,+N36/J36)</f>
        <v>1</v>
      </c>
      <c r="P36" s="229">
        <f>+M36*O36</f>
        <v>52</v>
      </c>
      <c r="Q36" s="229">
        <f t="shared" ref="Q36:Q39" si="22">IF(L36&lt;=$S$11,P36,0)</f>
        <v>52</v>
      </c>
      <c r="R36" s="229">
        <f t="shared" ref="R36:R39" si="23">IF($S$11&gt;=L36,M36,0)</f>
        <v>52</v>
      </c>
      <c r="S36" s="230"/>
      <c r="T36" s="231"/>
      <c r="U36" s="7"/>
      <c r="V36" s="8"/>
    </row>
    <row r="37" spans="1:22" s="106" customFormat="1" ht="76.5" customHeight="1" x14ac:dyDescent="0.2">
      <c r="A37" s="232"/>
      <c r="B37" s="233"/>
      <c r="C37" s="233"/>
      <c r="D37" s="233"/>
      <c r="E37" s="233"/>
      <c r="F37" s="296"/>
      <c r="G37" s="296"/>
      <c r="H37" s="296"/>
      <c r="I37" s="296"/>
      <c r="J37" s="236"/>
      <c r="K37" s="237"/>
      <c r="L37" s="237"/>
      <c r="M37" s="299"/>
      <c r="N37" s="300"/>
      <c r="O37" s="240"/>
      <c r="P37" s="241"/>
      <c r="Q37" s="241">
        <f t="shared" si="22"/>
        <v>0</v>
      </c>
      <c r="R37" s="241">
        <f t="shared" si="23"/>
        <v>0</v>
      </c>
      <c r="S37" s="218"/>
      <c r="T37" s="219"/>
      <c r="U37" s="7"/>
      <c r="V37" s="8"/>
    </row>
    <row r="38" spans="1:22" s="106" customFormat="1" ht="66" customHeight="1" x14ac:dyDescent="0.2">
      <c r="A38" s="232"/>
      <c r="B38" s="233"/>
      <c r="C38" s="233"/>
      <c r="D38" s="233"/>
      <c r="E38" s="233"/>
      <c r="F38" s="296"/>
      <c r="G38" s="296"/>
      <c r="H38" s="296"/>
      <c r="I38" s="296"/>
      <c r="J38" s="236"/>
      <c r="K38" s="245"/>
      <c r="L38" s="245"/>
      <c r="M38" s="299"/>
      <c r="N38" s="300"/>
      <c r="O38" s="240"/>
      <c r="P38" s="241"/>
      <c r="Q38" s="241">
        <f t="shared" si="22"/>
        <v>0</v>
      </c>
      <c r="R38" s="241">
        <f t="shared" si="23"/>
        <v>0</v>
      </c>
      <c r="S38" s="218"/>
      <c r="T38" s="219"/>
      <c r="U38" s="7"/>
      <c r="V38" s="8"/>
    </row>
    <row r="39" spans="1:22" s="106" customFormat="1" ht="30.75" customHeight="1" thickBot="1" x14ac:dyDescent="0.25">
      <c r="A39" s="246"/>
      <c r="B39" s="247"/>
      <c r="C39" s="247"/>
      <c r="D39" s="247"/>
      <c r="E39" s="247"/>
      <c r="F39" s="301"/>
      <c r="G39" s="301"/>
      <c r="H39" s="301"/>
      <c r="I39" s="301"/>
      <c r="J39" s="250"/>
      <c r="K39" s="251"/>
      <c r="L39" s="251"/>
      <c r="M39" s="304"/>
      <c r="N39" s="305"/>
      <c r="O39" s="254"/>
      <c r="P39" s="255"/>
      <c r="Q39" s="255">
        <f t="shared" si="22"/>
        <v>0</v>
      </c>
      <c r="R39" s="255">
        <f t="shared" si="23"/>
        <v>0</v>
      </c>
      <c r="S39" s="306"/>
      <c r="T39" s="307"/>
      <c r="U39" s="7"/>
      <c r="V39" s="8"/>
    </row>
    <row r="40" spans="1:22" s="106" customFormat="1" ht="90" customHeight="1" x14ac:dyDescent="0.2">
      <c r="A40" s="220">
        <v>5</v>
      </c>
      <c r="B40" s="221"/>
      <c r="C40" s="221" t="s">
        <v>284</v>
      </c>
      <c r="D40" s="221" t="s">
        <v>285</v>
      </c>
      <c r="E40" s="221" t="s">
        <v>286</v>
      </c>
      <c r="F40" s="223" t="s">
        <v>287</v>
      </c>
      <c r="G40" s="223" t="s">
        <v>288</v>
      </c>
      <c r="H40" s="223" t="s">
        <v>289</v>
      </c>
      <c r="I40" s="223" t="s">
        <v>290</v>
      </c>
      <c r="J40" s="224">
        <v>12</v>
      </c>
      <c r="K40" s="225">
        <v>41852</v>
      </c>
      <c r="L40" s="225">
        <v>42216</v>
      </c>
      <c r="M40" s="226">
        <f t="shared" ref="M40" si="24">(+L40-K40)/7</f>
        <v>52</v>
      </c>
      <c r="N40" s="295">
        <v>12</v>
      </c>
      <c r="O40" s="228">
        <f>IF(N40/J40&gt;1,1,+N40/J40)</f>
        <v>1</v>
      </c>
      <c r="P40" s="229">
        <f>+M40*O40</f>
        <v>52</v>
      </c>
      <c r="Q40" s="229">
        <f t="shared" ref="Q40:Q43" si="25">IF(L40&lt;=$S$11,P40,0)</f>
        <v>52</v>
      </c>
      <c r="R40" s="229">
        <f t="shared" ref="R40:R43" si="26">IF($S$11&gt;=L40,M40,0)</f>
        <v>52</v>
      </c>
      <c r="S40" s="230"/>
      <c r="T40" s="231"/>
      <c r="U40" s="7"/>
      <c r="V40" s="8"/>
    </row>
    <row r="41" spans="1:22" s="106" customFormat="1" ht="90" customHeight="1" x14ac:dyDescent="0.2">
      <c r="A41" s="232"/>
      <c r="B41" s="233"/>
      <c r="C41" s="233"/>
      <c r="D41" s="233"/>
      <c r="E41" s="233"/>
      <c r="F41" s="309"/>
      <c r="G41" s="309"/>
      <c r="H41" s="309"/>
      <c r="I41" s="309"/>
      <c r="J41" s="310"/>
      <c r="K41" s="309"/>
      <c r="L41" s="309"/>
      <c r="M41" s="299"/>
      <c r="N41" s="300"/>
      <c r="O41" s="240"/>
      <c r="P41" s="241"/>
      <c r="Q41" s="241">
        <f t="shared" si="25"/>
        <v>0</v>
      </c>
      <c r="R41" s="241">
        <f t="shared" si="26"/>
        <v>0</v>
      </c>
      <c r="S41" s="218"/>
      <c r="T41" s="219"/>
      <c r="U41" s="7"/>
      <c r="V41" s="8"/>
    </row>
    <row r="42" spans="1:22" s="106" customFormat="1" ht="90" customHeight="1" x14ac:dyDescent="0.2">
      <c r="A42" s="232"/>
      <c r="B42" s="233"/>
      <c r="C42" s="233"/>
      <c r="D42" s="233"/>
      <c r="E42" s="233"/>
      <c r="F42" s="309"/>
      <c r="G42" s="309"/>
      <c r="H42" s="309"/>
      <c r="I42" s="309"/>
      <c r="J42" s="309"/>
      <c r="K42" s="309"/>
      <c r="L42" s="309"/>
      <c r="M42" s="299"/>
      <c r="N42" s="300"/>
      <c r="O42" s="240"/>
      <c r="P42" s="241"/>
      <c r="Q42" s="241">
        <f t="shared" si="25"/>
        <v>0</v>
      </c>
      <c r="R42" s="241">
        <f t="shared" si="26"/>
        <v>0</v>
      </c>
      <c r="S42" s="218"/>
      <c r="T42" s="219"/>
      <c r="U42" s="7"/>
      <c r="V42" s="8"/>
    </row>
    <row r="43" spans="1:22" s="106" customFormat="1" ht="17.25" customHeight="1" thickBot="1" x14ac:dyDescent="0.25">
      <c r="A43" s="311"/>
      <c r="B43" s="233"/>
      <c r="C43" s="233"/>
      <c r="D43" s="233"/>
      <c r="E43" s="233"/>
      <c r="F43" s="309"/>
      <c r="G43" s="309"/>
      <c r="H43" s="309"/>
      <c r="I43" s="309"/>
      <c r="J43" s="309"/>
      <c r="K43" s="309"/>
      <c r="L43" s="309"/>
      <c r="M43" s="299"/>
      <c r="N43" s="300"/>
      <c r="O43" s="240"/>
      <c r="P43" s="241"/>
      <c r="Q43" s="241">
        <f t="shared" si="25"/>
        <v>0</v>
      </c>
      <c r="R43" s="241">
        <f t="shared" si="26"/>
        <v>0</v>
      </c>
      <c r="S43" s="218"/>
      <c r="T43" s="219"/>
      <c r="U43" s="7"/>
      <c r="V43" s="8"/>
    </row>
    <row r="44" spans="1:22" s="106" customFormat="1" ht="90" customHeight="1" x14ac:dyDescent="0.2">
      <c r="A44" s="197">
        <v>8</v>
      </c>
      <c r="B44" s="221"/>
      <c r="C44" s="221" t="s">
        <v>291</v>
      </c>
      <c r="D44" s="221" t="s">
        <v>292</v>
      </c>
      <c r="E44" s="221" t="s">
        <v>293</v>
      </c>
      <c r="F44" s="312" t="s">
        <v>294</v>
      </c>
      <c r="G44" s="312" t="s">
        <v>295</v>
      </c>
      <c r="H44" s="312" t="s">
        <v>296</v>
      </c>
      <c r="I44" s="312" t="s">
        <v>297</v>
      </c>
      <c r="J44" s="201">
        <v>4</v>
      </c>
      <c r="K44" s="313">
        <v>41852</v>
      </c>
      <c r="L44" s="313">
        <v>42216</v>
      </c>
      <c r="M44" s="226">
        <f t="shared" ref="M44" si="27">(+L44-K44)/7</f>
        <v>52</v>
      </c>
      <c r="N44" s="295">
        <v>4</v>
      </c>
      <c r="O44" s="228">
        <f>IF(N44/J44&gt;1,1,+N44/J44)</f>
        <v>1</v>
      </c>
      <c r="P44" s="229">
        <f>+M44*O44</f>
        <v>52</v>
      </c>
      <c r="Q44" s="229">
        <f t="shared" ref="Q44:Q47" si="28">IF(L44&lt;=$S$11,P44,0)</f>
        <v>52</v>
      </c>
      <c r="R44" s="229">
        <f t="shared" ref="R44:R47" si="29">IF($S$11&gt;=L44,M44,0)</f>
        <v>52</v>
      </c>
      <c r="S44" s="230"/>
      <c r="T44" s="231"/>
      <c r="U44" s="7"/>
      <c r="V44" s="8"/>
    </row>
    <row r="45" spans="1:22" s="106" customFormat="1" ht="90" customHeight="1" x14ac:dyDescent="0.2">
      <c r="A45" s="314"/>
      <c r="B45" s="233"/>
      <c r="C45" s="233"/>
      <c r="D45" s="233"/>
      <c r="E45" s="233"/>
      <c r="F45" s="315"/>
      <c r="G45" s="315"/>
      <c r="H45" s="315"/>
      <c r="I45" s="315"/>
      <c r="J45" s="316"/>
      <c r="K45" s="316"/>
      <c r="L45" s="316"/>
      <c r="M45" s="299"/>
      <c r="N45" s="300"/>
      <c r="O45" s="240"/>
      <c r="P45" s="241"/>
      <c r="Q45" s="241">
        <f t="shared" si="28"/>
        <v>0</v>
      </c>
      <c r="R45" s="241">
        <f t="shared" si="29"/>
        <v>0</v>
      </c>
      <c r="S45" s="218"/>
      <c r="T45" s="219"/>
      <c r="U45" s="7"/>
      <c r="V45" s="8"/>
    </row>
    <row r="46" spans="1:22" s="106" customFormat="1" ht="16.5" customHeight="1" x14ac:dyDescent="0.2">
      <c r="A46" s="314"/>
      <c r="B46" s="233"/>
      <c r="C46" s="233"/>
      <c r="D46" s="233"/>
      <c r="E46" s="233"/>
      <c r="F46" s="315"/>
      <c r="G46" s="315"/>
      <c r="H46" s="315"/>
      <c r="I46" s="315"/>
      <c r="J46" s="316"/>
      <c r="K46" s="316"/>
      <c r="L46" s="316"/>
      <c r="M46" s="299"/>
      <c r="N46" s="300"/>
      <c r="O46" s="240"/>
      <c r="P46" s="241"/>
      <c r="Q46" s="241">
        <f t="shared" si="28"/>
        <v>0</v>
      </c>
      <c r="R46" s="241">
        <f t="shared" si="29"/>
        <v>0</v>
      </c>
      <c r="S46" s="218"/>
      <c r="T46" s="219"/>
      <c r="U46" s="7"/>
      <c r="V46" s="8"/>
    </row>
    <row r="47" spans="1:22" s="106" customFormat="1" ht="27" customHeight="1" thickBot="1" x14ac:dyDescent="0.25">
      <c r="A47" s="314"/>
      <c r="B47" s="233"/>
      <c r="C47" s="233"/>
      <c r="D47" s="233"/>
      <c r="E47" s="233"/>
      <c r="F47" s="317"/>
      <c r="G47" s="317"/>
      <c r="H47" s="317"/>
      <c r="I47" s="317"/>
      <c r="J47" s="213"/>
      <c r="K47" s="213"/>
      <c r="L47" s="213"/>
      <c r="M47" s="299"/>
      <c r="N47" s="300"/>
      <c r="O47" s="240"/>
      <c r="P47" s="241"/>
      <c r="Q47" s="241">
        <f t="shared" si="28"/>
        <v>0</v>
      </c>
      <c r="R47" s="241">
        <f t="shared" si="29"/>
        <v>0</v>
      </c>
      <c r="S47" s="218"/>
      <c r="T47" s="219"/>
      <c r="U47" s="7"/>
      <c r="V47" s="8"/>
    </row>
    <row r="48" spans="1:22" s="106" customFormat="1" ht="90" customHeight="1" x14ac:dyDescent="0.2">
      <c r="A48" s="220">
        <v>9</v>
      </c>
      <c r="B48" s="198"/>
      <c r="C48" s="198" t="s">
        <v>298</v>
      </c>
      <c r="D48" s="198" t="s">
        <v>299</v>
      </c>
      <c r="E48" s="198" t="s">
        <v>300</v>
      </c>
      <c r="F48" s="312" t="s">
        <v>301</v>
      </c>
      <c r="G48" s="312" t="s">
        <v>302</v>
      </c>
      <c r="H48" s="312" t="s">
        <v>303</v>
      </c>
      <c r="I48" s="312" t="s">
        <v>304</v>
      </c>
      <c r="J48" s="201">
        <v>4</v>
      </c>
      <c r="K48" s="313">
        <v>41852</v>
      </c>
      <c r="L48" s="313">
        <v>42216</v>
      </c>
      <c r="M48" s="203">
        <f>(+L48-K48)/7</f>
        <v>52</v>
      </c>
      <c r="N48" s="204">
        <v>4</v>
      </c>
      <c r="O48" s="205">
        <f>IF(N48/J48&gt;1,1,+N48/J48)</f>
        <v>1</v>
      </c>
      <c r="P48" s="206">
        <f>+M48*O48</f>
        <v>52</v>
      </c>
      <c r="Q48" s="206">
        <f>IF(L48&lt;=$S$11,P48,0)</f>
        <v>52</v>
      </c>
      <c r="R48" s="206">
        <f>IF($S$11&gt;=L48,M48,0)</f>
        <v>52</v>
      </c>
      <c r="S48" s="207"/>
      <c r="T48" s="208"/>
      <c r="U48" s="7"/>
      <c r="V48" s="8"/>
    </row>
    <row r="49" spans="1:22" s="106" customFormat="1" ht="27" customHeight="1" x14ac:dyDescent="0.2">
      <c r="A49" s="232"/>
      <c r="B49" s="318"/>
      <c r="C49" s="318"/>
      <c r="D49" s="318"/>
      <c r="E49" s="318"/>
      <c r="F49" s="315"/>
      <c r="G49" s="315"/>
      <c r="H49" s="315"/>
      <c r="I49" s="315"/>
      <c r="J49" s="316"/>
      <c r="K49" s="316"/>
      <c r="L49" s="316"/>
      <c r="M49" s="319"/>
      <c r="N49" s="320"/>
      <c r="O49" s="321"/>
      <c r="P49" s="319"/>
      <c r="Q49" s="319"/>
      <c r="R49" s="319"/>
      <c r="S49" s="322"/>
      <c r="T49" s="323"/>
      <c r="U49" s="7"/>
      <c r="V49" s="8"/>
    </row>
    <row r="50" spans="1:22" s="106" customFormat="1" ht="90" customHeight="1" x14ac:dyDescent="0.2">
      <c r="A50" s="232"/>
      <c r="B50" s="318"/>
      <c r="C50" s="318"/>
      <c r="D50" s="318"/>
      <c r="E50" s="318"/>
      <c r="F50" s="315" t="s">
        <v>305</v>
      </c>
      <c r="G50" s="315"/>
      <c r="H50" s="315" t="s">
        <v>306</v>
      </c>
      <c r="I50" s="315" t="s">
        <v>307</v>
      </c>
      <c r="J50" s="316">
        <v>4</v>
      </c>
      <c r="K50" s="324">
        <v>41852</v>
      </c>
      <c r="L50" s="324">
        <v>42216</v>
      </c>
      <c r="M50" s="325">
        <f>(+L50-K50)/7</f>
        <v>52</v>
      </c>
      <c r="N50" s="326">
        <v>4</v>
      </c>
      <c r="O50" s="327">
        <f>IF(N50/J50&gt;1,1,+N50/J50)</f>
        <v>1</v>
      </c>
      <c r="P50" s="328">
        <f>+M50*O50</f>
        <v>52</v>
      </c>
      <c r="Q50" s="328">
        <f>IF(L50&lt;=$S$11,P50,0)</f>
        <v>52</v>
      </c>
      <c r="R50" s="328">
        <f>IF($S$11&gt;=L50,M50,0)</f>
        <v>52</v>
      </c>
      <c r="S50" s="322"/>
      <c r="T50" s="323"/>
      <c r="U50" s="7"/>
      <c r="V50" s="8"/>
    </row>
    <row r="51" spans="1:22" s="106" customFormat="1" ht="56.25" customHeight="1" thickBot="1" x14ac:dyDescent="0.25">
      <c r="A51" s="311"/>
      <c r="B51" s="329"/>
      <c r="C51" s="329"/>
      <c r="D51" s="329"/>
      <c r="E51" s="329"/>
      <c r="F51" s="317"/>
      <c r="G51" s="317"/>
      <c r="H51" s="317"/>
      <c r="I51" s="317"/>
      <c r="J51" s="213"/>
      <c r="K51" s="213"/>
      <c r="L51" s="213"/>
      <c r="M51" s="330"/>
      <c r="N51" s="331"/>
      <c r="O51" s="332"/>
      <c r="P51" s="330"/>
      <c r="Q51" s="330"/>
      <c r="R51" s="330"/>
      <c r="S51" s="218"/>
      <c r="T51" s="219"/>
      <c r="U51" s="7"/>
      <c r="V51" s="8"/>
    </row>
    <row r="52" spans="1:22" s="106" customFormat="1" ht="90" customHeight="1" x14ac:dyDescent="0.2">
      <c r="A52" s="220">
        <v>10</v>
      </c>
      <c r="B52" s="198"/>
      <c r="C52" s="198" t="s">
        <v>308</v>
      </c>
      <c r="D52" s="198" t="s">
        <v>309</v>
      </c>
      <c r="E52" s="198" t="s">
        <v>310</v>
      </c>
      <c r="F52" s="333" t="s">
        <v>311</v>
      </c>
      <c r="G52" s="334" t="s">
        <v>312</v>
      </c>
      <c r="H52" s="334" t="s">
        <v>313</v>
      </c>
      <c r="I52" s="334" t="s">
        <v>314</v>
      </c>
      <c r="J52" s="335">
        <v>6</v>
      </c>
      <c r="K52" s="313">
        <v>41852</v>
      </c>
      <c r="L52" s="313">
        <v>42216</v>
      </c>
      <c r="M52" s="203">
        <f>(+L52-K52)/7</f>
        <v>52</v>
      </c>
      <c r="N52" s="204">
        <v>6</v>
      </c>
      <c r="O52" s="205">
        <f>IF(N52/J52&gt;1,1,+N52/J52)</f>
        <v>1</v>
      </c>
      <c r="P52" s="206">
        <f>+M52*O52</f>
        <v>52</v>
      </c>
      <c r="Q52" s="206">
        <f>IF(L52&lt;=$S$11,P52,0)</f>
        <v>52</v>
      </c>
      <c r="R52" s="206">
        <f>IF($S$11&gt;=L52,M52,0)</f>
        <v>52</v>
      </c>
      <c r="S52" s="207"/>
      <c r="T52" s="208"/>
      <c r="U52" s="7"/>
      <c r="V52" s="8"/>
    </row>
    <row r="53" spans="1:22" s="106" customFormat="1" ht="48.75" customHeight="1" x14ac:dyDescent="0.2">
      <c r="A53" s="232"/>
      <c r="B53" s="318"/>
      <c r="C53" s="318"/>
      <c r="D53" s="318"/>
      <c r="E53" s="318"/>
      <c r="F53" s="336"/>
      <c r="G53" s="336"/>
      <c r="H53" s="336"/>
      <c r="I53" s="336"/>
      <c r="J53" s="337"/>
      <c r="K53" s="316"/>
      <c r="L53" s="316"/>
      <c r="M53" s="319"/>
      <c r="N53" s="320"/>
      <c r="O53" s="321"/>
      <c r="P53" s="319"/>
      <c r="Q53" s="319"/>
      <c r="R53" s="319"/>
      <c r="S53" s="322"/>
      <c r="T53" s="323"/>
      <c r="U53" s="7"/>
      <c r="V53" s="8"/>
    </row>
    <row r="54" spans="1:22" s="106" customFormat="1" ht="72.75" customHeight="1" x14ac:dyDescent="0.2">
      <c r="A54" s="232"/>
      <c r="B54" s="318"/>
      <c r="C54" s="318"/>
      <c r="D54" s="318"/>
      <c r="E54" s="318"/>
      <c r="F54" s="315" t="s">
        <v>315</v>
      </c>
      <c r="G54" s="315" t="s">
        <v>316</v>
      </c>
      <c r="H54" s="315" t="s">
        <v>317</v>
      </c>
      <c r="I54" s="315" t="s">
        <v>307</v>
      </c>
      <c r="J54" s="316">
        <v>4</v>
      </c>
      <c r="K54" s="324">
        <v>41852</v>
      </c>
      <c r="L54" s="324">
        <v>42216</v>
      </c>
      <c r="M54" s="325">
        <f>(+L54-K54)/7</f>
        <v>52</v>
      </c>
      <c r="N54" s="326">
        <v>4</v>
      </c>
      <c r="O54" s="327">
        <f>IF(N54/J54&gt;1,1,+N54/J54)</f>
        <v>1</v>
      </c>
      <c r="P54" s="328">
        <f>+M54*O54</f>
        <v>52</v>
      </c>
      <c r="Q54" s="328">
        <f>IF(L54&lt;=$S$11,P54,0)</f>
        <v>52</v>
      </c>
      <c r="R54" s="328">
        <f>IF($S$11&gt;=L54,M54,0)</f>
        <v>52</v>
      </c>
      <c r="S54" s="322"/>
      <c r="T54" s="323"/>
      <c r="U54" s="7"/>
      <c r="V54" s="8"/>
    </row>
    <row r="55" spans="1:22" s="106" customFormat="1" ht="132.75" customHeight="1" thickBot="1" x14ac:dyDescent="0.25">
      <c r="A55" s="311"/>
      <c r="B55" s="329"/>
      <c r="C55" s="329"/>
      <c r="D55" s="329"/>
      <c r="E55" s="329"/>
      <c r="F55" s="317"/>
      <c r="G55" s="317"/>
      <c r="H55" s="317"/>
      <c r="I55" s="317"/>
      <c r="J55" s="213"/>
      <c r="K55" s="213"/>
      <c r="L55" s="213"/>
      <c r="M55" s="330"/>
      <c r="N55" s="331"/>
      <c r="O55" s="332"/>
      <c r="P55" s="330"/>
      <c r="Q55" s="330"/>
      <c r="R55" s="330"/>
      <c r="S55" s="218"/>
      <c r="T55" s="219"/>
      <c r="U55" s="7"/>
      <c r="V55" s="8"/>
    </row>
    <row r="56" spans="1:22" s="106" customFormat="1" ht="90" customHeight="1" x14ac:dyDescent="0.2">
      <c r="A56" s="197">
        <v>11</v>
      </c>
      <c r="B56" s="222"/>
      <c r="C56" s="222" t="s">
        <v>318</v>
      </c>
      <c r="D56" s="222" t="s">
        <v>319</v>
      </c>
      <c r="E56" s="222" t="s">
        <v>320</v>
      </c>
      <c r="F56" s="296" t="s">
        <v>379</v>
      </c>
      <c r="G56" s="296" t="s">
        <v>321</v>
      </c>
      <c r="H56" s="296" t="s">
        <v>380</v>
      </c>
      <c r="I56" s="296" t="s">
        <v>322</v>
      </c>
      <c r="J56" s="316">
        <v>12</v>
      </c>
      <c r="K56" s="338">
        <v>41852</v>
      </c>
      <c r="L56" s="338">
        <v>42216</v>
      </c>
      <c r="M56" s="325">
        <f>(+L56-K56)/7</f>
        <v>52</v>
      </c>
      <c r="N56" s="326">
        <v>12</v>
      </c>
      <c r="O56" s="327">
        <f>IF(N56/J56&gt;1,1,+N56/J56)</f>
        <v>1</v>
      </c>
      <c r="P56" s="328">
        <f>+M56*O56</f>
        <v>52</v>
      </c>
      <c r="Q56" s="328">
        <f>IF(L56&lt;=$S$11,P56,0)</f>
        <v>52</v>
      </c>
      <c r="R56" s="328">
        <f>IF($S$11&gt;=L56,M56,0)</f>
        <v>52</v>
      </c>
      <c r="S56" s="322"/>
      <c r="T56" s="323"/>
      <c r="U56" s="7" t="s">
        <v>383</v>
      </c>
      <c r="V56" s="8"/>
    </row>
    <row r="57" spans="1:22" s="106" customFormat="1" ht="226.5" customHeight="1" thickBot="1" x14ac:dyDescent="0.25">
      <c r="A57" s="339"/>
      <c r="B57" s="340"/>
      <c r="C57" s="340"/>
      <c r="D57" s="340"/>
      <c r="E57" s="340"/>
      <c r="F57" s="212"/>
      <c r="G57" s="212"/>
      <c r="H57" s="212"/>
      <c r="I57" s="212"/>
      <c r="J57" s="213"/>
      <c r="K57" s="214"/>
      <c r="L57" s="214"/>
      <c r="M57" s="330"/>
      <c r="N57" s="331"/>
      <c r="O57" s="332"/>
      <c r="P57" s="330"/>
      <c r="Q57" s="330"/>
      <c r="R57" s="330"/>
      <c r="S57" s="218"/>
      <c r="T57" s="219"/>
      <c r="U57" s="7"/>
      <c r="V57" s="8"/>
    </row>
    <row r="58" spans="1:22" s="106" customFormat="1" ht="138.75" customHeight="1" x14ac:dyDescent="0.2">
      <c r="A58" s="220">
        <v>12</v>
      </c>
      <c r="B58" s="198"/>
      <c r="C58" s="198" t="s">
        <v>323</v>
      </c>
      <c r="D58" s="198" t="s">
        <v>324</v>
      </c>
      <c r="E58" s="198" t="s">
        <v>325</v>
      </c>
      <c r="F58" s="200" t="s">
        <v>451</v>
      </c>
      <c r="G58" s="200" t="s">
        <v>326</v>
      </c>
      <c r="H58" s="200" t="s">
        <v>452</v>
      </c>
      <c r="I58" s="200" t="s">
        <v>450</v>
      </c>
      <c r="J58" s="201">
        <v>1</v>
      </c>
      <c r="K58" s="202">
        <v>41852</v>
      </c>
      <c r="L58" s="202">
        <v>42216</v>
      </c>
      <c r="M58" s="203">
        <f>(+L58-K58)/7</f>
        <v>52</v>
      </c>
      <c r="N58" s="204">
        <v>1</v>
      </c>
      <c r="O58" s="205">
        <f>IF(N58/J58&gt;1,1,+N58/J58)</f>
        <v>1</v>
      </c>
      <c r="P58" s="206">
        <f>+M58*O58</f>
        <v>52</v>
      </c>
      <c r="Q58" s="206">
        <f>IF(L58&lt;=$S$11,P58,0)</f>
        <v>52</v>
      </c>
      <c r="R58" s="206">
        <f>IF($S$11&gt;=L58,M58,0)</f>
        <v>52</v>
      </c>
      <c r="S58" s="207"/>
      <c r="T58" s="208"/>
      <c r="U58" s="7"/>
      <c r="V58" s="8"/>
    </row>
    <row r="59" spans="1:22" s="106" customFormat="1" ht="124.5" customHeight="1" x14ac:dyDescent="0.2">
      <c r="A59" s="232"/>
      <c r="B59" s="318"/>
      <c r="C59" s="318"/>
      <c r="D59" s="318"/>
      <c r="E59" s="318"/>
      <c r="F59" s="296"/>
      <c r="G59" s="296"/>
      <c r="H59" s="296"/>
      <c r="I59" s="296"/>
      <c r="J59" s="316"/>
      <c r="K59" s="338"/>
      <c r="L59" s="338"/>
      <c r="M59" s="319"/>
      <c r="N59" s="320"/>
      <c r="O59" s="321"/>
      <c r="P59" s="319"/>
      <c r="Q59" s="319"/>
      <c r="R59" s="319"/>
      <c r="S59" s="322"/>
      <c r="T59" s="323"/>
      <c r="U59" s="7"/>
      <c r="V59" s="8"/>
    </row>
    <row r="60" spans="1:22" s="106" customFormat="1" ht="123.75" customHeight="1" x14ac:dyDescent="0.2">
      <c r="A60" s="232"/>
      <c r="B60" s="318"/>
      <c r="C60" s="318"/>
      <c r="D60" s="318"/>
      <c r="E60" s="318"/>
      <c r="F60" s="296" t="s">
        <v>327</v>
      </c>
      <c r="G60" s="296"/>
      <c r="H60" s="296" t="s">
        <v>327</v>
      </c>
      <c r="I60" s="296" t="s">
        <v>328</v>
      </c>
      <c r="J60" s="316">
        <v>2</v>
      </c>
      <c r="K60" s="338">
        <v>41852</v>
      </c>
      <c r="L60" s="338">
        <v>42216</v>
      </c>
      <c r="M60" s="325">
        <f>(+L60-K60)/7</f>
        <v>52</v>
      </c>
      <c r="N60" s="326">
        <v>2</v>
      </c>
      <c r="O60" s="327">
        <f>IF(N60/J60&gt;1,1,+N60/J60)</f>
        <v>1</v>
      </c>
      <c r="P60" s="328">
        <f>+M60*O60</f>
        <v>52</v>
      </c>
      <c r="Q60" s="328">
        <f>IF(L60&lt;=$S$11,P60,0)</f>
        <v>52</v>
      </c>
      <c r="R60" s="328">
        <f>IF($S$11&gt;=L60,M60,0)</f>
        <v>52</v>
      </c>
      <c r="S60" s="322"/>
      <c r="T60" s="323"/>
      <c r="U60" s="7"/>
      <c r="V60" s="8"/>
    </row>
    <row r="61" spans="1:22" s="106" customFormat="1" ht="69" customHeight="1" thickBot="1" x14ac:dyDescent="0.25">
      <c r="A61" s="246"/>
      <c r="B61" s="341"/>
      <c r="C61" s="341"/>
      <c r="D61" s="341"/>
      <c r="E61" s="341"/>
      <c r="F61" s="301"/>
      <c r="G61" s="301"/>
      <c r="H61" s="301"/>
      <c r="I61" s="301"/>
      <c r="J61" s="342"/>
      <c r="K61" s="302"/>
      <c r="L61" s="302"/>
      <c r="M61" s="343"/>
      <c r="N61" s="344"/>
      <c r="O61" s="345"/>
      <c r="P61" s="343"/>
      <c r="Q61" s="343"/>
      <c r="R61" s="343"/>
      <c r="S61" s="306"/>
      <c r="T61" s="307"/>
      <c r="U61" s="7"/>
      <c r="V61" s="8"/>
    </row>
    <row r="62" spans="1:22" s="106" customFormat="1" ht="90" customHeight="1" x14ac:dyDescent="0.2">
      <c r="A62" s="220">
        <v>14</v>
      </c>
      <c r="B62" s="221"/>
      <c r="C62" s="221" t="s">
        <v>329</v>
      </c>
      <c r="D62" s="221" t="s">
        <v>330</v>
      </c>
      <c r="E62" s="221" t="s">
        <v>331</v>
      </c>
      <c r="F62" s="312" t="s">
        <v>332</v>
      </c>
      <c r="G62" s="346" t="s">
        <v>333</v>
      </c>
      <c r="H62" s="312" t="s">
        <v>334</v>
      </c>
      <c r="I62" s="312" t="s">
        <v>335</v>
      </c>
      <c r="J62" s="201">
        <v>1</v>
      </c>
      <c r="K62" s="313">
        <v>41852</v>
      </c>
      <c r="L62" s="313">
        <v>42093</v>
      </c>
      <c r="M62" s="226">
        <f t="shared" ref="M62" si="30">(+L62-K62)/7</f>
        <v>34.428571428571431</v>
      </c>
      <c r="N62" s="295">
        <v>1</v>
      </c>
      <c r="O62" s="228">
        <f>IF(N62/J62&gt;1,1,+N62/J62)</f>
        <v>1</v>
      </c>
      <c r="P62" s="229">
        <f>+M62*O62</f>
        <v>34.428571428571431</v>
      </c>
      <c r="Q62" s="229">
        <f t="shared" ref="Q62:Q65" si="31">IF(L62&lt;=$S$11,P62,0)</f>
        <v>34.428571428571431</v>
      </c>
      <c r="R62" s="229">
        <f t="shared" ref="R62:R65" si="32">IF($S$11&gt;=L62,M62,0)</f>
        <v>34.428571428571431</v>
      </c>
      <c r="S62" s="230"/>
      <c r="T62" s="231"/>
      <c r="U62" s="7"/>
      <c r="V62" s="8"/>
    </row>
    <row r="63" spans="1:22" s="106" customFormat="1" ht="90" customHeight="1" x14ac:dyDescent="0.2">
      <c r="A63" s="232"/>
      <c r="B63" s="233"/>
      <c r="C63" s="233"/>
      <c r="D63" s="233"/>
      <c r="E63" s="233"/>
      <c r="F63" s="315"/>
      <c r="G63" s="347"/>
      <c r="H63" s="315"/>
      <c r="I63" s="315"/>
      <c r="J63" s="316"/>
      <c r="K63" s="316"/>
      <c r="L63" s="316"/>
      <c r="M63" s="299"/>
      <c r="N63" s="300"/>
      <c r="O63" s="240"/>
      <c r="P63" s="241"/>
      <c r="Q63" s="241">
        <f t="shared" si="31"/>
        <v>0</v>
      </c>
      <c r="R63" s="241">
        <f t="shared" si="32"/>
        <v>0</v>
      </c>
      <c r="S63" s="218"/>
      <c r="T63" s="219"/>
      <c r="U63" s="7"/>
      <c r="V63" s="8"/>
    </row>
    <row r="64" spans="1:22" s="106" customFormat="1" ht="25.5" customHeight="1" x14ac:dyDescent="0.2">
      <c r="A64" s="232"/>
      <c r="B64" s="233"/>
      <c r="C64" s="233"/>
      <c r="D64" s="233"/>
      <c r="E64" s="233"/>
      <c r="F64" s="315"/>
      <c r="G64" s="347"/>
      <c r="H64" s="315"/>
      <c r="I64" s="315"/>
      <c r="J64" s="316"/>
      <c r="K64" s="316"/>
      <c r="L64" s="316"/>
      <c r="M64" s="299"/>
      <c r="N64" s="300"/>
      <c r="O64" s="240"/>
      <c r="P64" s="241"/>
      <c r="Q64" s="241">
        <f t="shared" si="31"/>
        <v>0</v>
      </c>
      <c r="R64" s="241">
        <f t="shared" si="32"/>
        <v>0</v>
      </c>
      <c r="S64" s="218"/>
      <c r="T64" s="219"/>
      <c r="U64" s="7"/>
      <c r="V64" s="8"/>
    </row>
    <row r="65" spans="1:22" s="106" customFormat="1" ht="14.25" customHeight="1" thickBot="1" x14ac:dyDescent="0.25">
      <c r="A65" s="246"/>
      <c r="B65" s="247"/>
      <c r="C65" s="247"/>
      <c r="D65" s="247"/>
      <c r="E65" s="247"/>
      <c r="F65" s="348"/>
      <c r="G65" s="349"/>
      <c r="H65" s="348"/>
      <c r="I65" s="348"/>
      <c r="J65" s="342"/>
      <c r="K65" s="342"/>
      <c r="L65" s="342"/>
      <c r="M65" s="304"/>
      <c r="N65" s="305"/>
      <c r="O65" s="254"/>
      <c r="P65" s="255"/>
      <c r="Q65" s="255">
        <f t="shared" si="31"/>
        <v>0</v>
      </c>
      <c r="R65" s="255">
        <f t="shared" si="32"/>
        <v>0</v>
      </c>
      <c r="S65" s="306"/>
      <c r="T65" s="307"/>
      <c r="U65" s="7"/>
      <c r="V65" s="8"/>
    </row>
    <row r="66" spans="1:22" s="106" customFormat="1" ht="90" customHeight="1" x14ac:dyDescent="0.2">
      <c r="A66" s="220">
        <v>16</v>
      </c>
      <c r="B66" s="221"/>
      <c r="C66" s="221" t="s">
        <v>336</v>
      </c>
      <c r="D66" s="221"/>
      <c r="E66" s="221" t="s">
        <v>337</v>
      </c>
      <c r="F66" s="312" t="s">
        <v>338</v>
      </c>
      <c r="G66" s="312" t="s">
        <v>339</v>
      </c>
      <c r="H66" s="312" t="s">
        <v>340</v>
      </c>
      <c r="I66" s="312" t="s">
        <v>341</v>
      </c>
      <c r="J66" s="201">
        <v>2</v>
      </c>
      <c r="K66" s="313">
        <v>41852</v>
      </c>
      <c r="L66" s="313">
        <v>42216</v>
      </c>
      <c r="M66" s="226">
        <f t="shared" ref="M66" si="33">(+L66-K66)/7</f>
        <v>52</v>
      </c>
      <c r="N66" s="295">
        <v>2</v>
      </c>
      <c r="O66" s="228">
        <f>IF(N66/J66&gt;1,1,+N66/J66)</f>
        <v>1</v>
      </c>
      <c r="P66" s="229">
        <f>+M66*O66</f>
        <v>52</v>
      </c>
      <c r="Q66" s="229">
        <f t="shared" ref="Q66:Q69" si="34">IF(L66&lt;=$S$11,P66,0)</f>
        <v>52</v>
      </c>
      <c r="R66" s="229">
        <f t="shared" ref="R66:R69" si="35">IF($S$11&gt;=L66,M66,0)</f>
        <v>52</v>
      </c>
      <c r="S66" s="230"/>
      <c r="T66" s="231"/>
      <c r="U66" s="7"/>
      <c r="V66" s="8"/>
    </row>
    <row r="67" spans="1:22" s="106" customFormat="1" ht="87" customHeight="1" x14ac:dyDescent="0.2">
      <c r="A67" s="232"/>
      <c r="B67" s="233"/>
      <c r="C67" s="233"/>
      <c r="D67" s="233"/>
      <c r="E67" s="233"/>
      <c r="F67" s="315"/>
      <c r="G67" s="315"/>
      <c r="H67" s="315"/>
      <c r="I67" s="315"/>
      <c r="J67" s="316"/>
      <c r="K67" s="324"/>
      <c r="L67" s="324"/>
      <c r="M67" s="299"/>
      <c r="N67" s="300"/>
      <c r="O67" s="240"/>
      <c r="P67" s="241"/>
      <c r="Q67" s="241">
        <f t="shared" si="34"/>
        <v>0</v>
      </c>
      <c r="R67" s="241">
        <f t="shared" si="35"/>
        <v>0</v>
      </c>
      <c r="S67" s="218"/>
      <c r="T67" s="219"/>
      <c r="U67" s="7"/>
      <c r="V67" s="8"/>
    </row>
    <row r="68" spans="1:22" s="106" customFormat="1" ht="96.75" customHeight="1" thickBot="1" x14ac:dyDescent="0.25">
      <c r="A68" s="232"/>
      <c r="B68" s="233"/>
      <c r="C68" s="233"/>
      <c r="D68" s="233"/>
      <c r="E68" s="233"/>
      <c r="F68" s="315"/>
      <c r="G68" s="315"/>
      <c r="H68" s="315"/>
      <c r="I68" s="315"/>
      <c r="J68" s="316"/>
      <c r="K68" s="324"/>
      <c r="L68" s="324"/>
      <c r="M68" s="299"/>
      <c r="N68" s="300"/>
      <c r="O68" s="240"/>
      <c r="P68" s="241"/>
      <c r="Q68" s="241">
        <f t="shared" si="34"/>
        <v>0</v>
      </c>
      <c r="R68" s="241">
        <f t="shared" si="35"/>
        <v>0</v>
      </c>
      <c r="S68" s="218"/>
      <c r="T68" s="219"/>
      <c r="U68" s="7"/>
      <c r="V68" s="8"/>
    </row>
    <row r="69" spans="1:22" s="106" customFormat="1" ht="15" hidden="1" customHeight="1" thickBot="1" x14ac:dyDescent="0.25">
      <c r="A69" s="311"/>
      <c r="B69" s="233"/>
      <c r="C69" s="233"/>
      <c r="D69" s="233"/>
      <c r="E69" s="233"/>
      <c r="F69" s="317"/>
      <c r="G69" s="317"/>
      <c r="H69" s="317"/>
      <c r="I69" s="317"/>
      <c r="J69" s="213"/>
      <c r="K69" s="350"/>
      <c r="L69" s="350"/>
      <c r="M69" s="299"/>
      <c r="N69" s="300"/>
      <c r="O69" s="240"/>
      <c r="P69" s="241"/>
      <c r="Q69" s="241">
        <f t="shared" si="34"/>
        <v>0</v>
      </c>
      <c r="R69" s="241">
        <f t="shared" si="35"/>
        <v>0</v>
      </c>
      <c r="S69" s="218"/>
      <c r="T69" s="219"/>
      <c r="U69" s="7"/>
      <c r="V69" s="8"/>
    </row>
    <row r="70" spans="1:22" s="106" customFormat="1" ht="136.5" customHeight="1" thickBot="1" x14ac:dyDescent="0.25">
      <c r="A70" s="282">
        <v>17</v>
      </c>
      <c r="B70" s="351"/>
      <c r="C70" s="351" t="s">
        <v>342</v>
      </c>
      <c r="D70" s="351" t="s">
        <v>343</v>
      </c>
      <c r="E70" s="351" t="s">
        <v>344</v>
      </c>
      <c r="F70" s="285" t="s">
        <v>204</v>
      </c>
      <c r="G70" s="285" t="s">
        <v>202</v>
      </c>
      <c r="H70" s="285" t="s">
        <v>205</v>
      </c>
      <c r="I70" s="285" t="s">
        <v>206</v>
      </c>
      <c r="J70" s="286">
        <v>12</v>
      </c>
      <c r="K70" s="287">
        <v>41852</v>
      </c>
      <c r="L70" s="352">
        <v>42216</v>
      </c>
      <c r="M70" s="288">
        <f t="shared" ref="M70" si="36">(+L70-K70)/7</f>
        <v>52</v>
      </c>
      <c r="N70" s="289">
        <v>12</v>
      </c>
      <c r="O70" s="290">
        <f t="shared" ref="O70" si="37">IF(N70/J70&gt;1,1,+N70/J70)</f>
        <v>1</v>
      </c>
      <c r="P70" s="291">
        <f t="shared" ref="P70" si="38">+M70*O70</f>
        <v>52</v>
      </c>
      <c r="Q70" s="291">
        <f t="shared" ref="Q70" si="39">IF(L70&lt;=$S$11,P70,0)</f>
        <v>52</v>
      </c>
      <c r="R70" s="291">
        <f t="shared" ref="R70" si="40">IF($S$11&gt;=L70,M70,0)</f>
        <v>52</v>
      </c>
      <c r="S70" s="353"/>
      <c r="T70" s="354"/>
      <c r="U70" s="7"/>
      <c r="V70" s="8"/>
    </row>
    <row r="71" spans="1:22" s="106" customFormat="1" ht="363" customHeight="1" x14ac:dyDescent="0.2">
      <c r="A71" s="197">
        <v>18</v>
      </c>
      <c r="B71" s="222"/>
      <c r="C71" s="222" t="s">
        <v>345</v>
      </c>
      <c r="D71" s="222" t="s">
        <v>346</v>
      </c>
      <c r="E71" s="222" t="s">
        <v>347</v>
      </c>
      <c r="F71" s="355" t="s">
        <v>382</v>
      </c>
      <c r="G71" s="356" t="s">
        <v>321</v>
      </c>
      <c r="H71" s="355" t="s">
        <v>381</v>
      </c>
      <c r="I71" s="356" t="s">
        <v>322</v>
      </c>
      <c r="J71" s="357">
        <v>12</v>
      </c>
      <c r="K71" s="358">
        <v>41852</v>
      </c>
      <c r="L71" s="358">
        <v>42216</v>
      </c>
      <c r="M71" s="359">
        <f t="shared" ref="M71:M73" si="41">(+L71-K71)/7</f>
        <v>52</v>
      </c>
      <c r="N71" s="360">
        <v>12</v>
      </c>
      <c r="O71" s="361">
        <f t="shared" ref="O71:O72" si="42">IF(N71/J71&gt;1,1,+N71/J71)</f>
        <v>1</v>
      </c>
      <c r="P71" s="362">
        <f t="shared" ref="P71:P72" si="43">+M71*O71</f>
        <v>52</v>
      </c>
      <c r="Q71" s="362">
        <f t="shared" ref="Q71:Q85" si="44">IF(L71&lt;=$S$11,P71,0)</f>
        <v>52</v>
      </c>
      <c r="R71" s="362">
        <f t="shared" ref="R71:R85" si="45">IF($S$11&gt;=L71,M71,0)</f>
        <v>52</v>
      </c>
      <c r="S71" s="322"/>
      <c r="T71" s="323"/>
      <c r="U71" s="111" t="s">
        <v>383</v>
      </c>
      <c r="V71" s="8"/>
    </row>
    <row r="72" spans="1:22" s="106" customFormat="1" ht="175.5" customHeight="1" thickBot="1" x14ac:dyDescent="0.25">
      <c r="A72" s="339"/>
      <c r="B72" s="340"/>
      <c r="C72" s="340"/>
      <c r="D72" s="340"/>
      <c r="E72" s="340"/>
      <c r="F72" s="363" t="s">
        <v>348</v>
      </c>
      <c r="G72" s="364" t="s">
        <v>349</v>
      </c>
      <c r="H72" s="364" t="s">
        <v>350</v>
      </c>
      <c r="I72" s="364" t="s">
        <v>351</v>
      </c>
      <c r="J72" s="365">
        <v>1</v>
      </c>
      <c r="K72" s="366">
        <v>41852</v>
      </c>
      <c r="L72" s="367">
        <v>42063</v>
      </c>
      <c r="M72" s="368">
        <f t="shared" si="41"/>
        <v>30.142857142857142</v>
      </c>
      <c r="N72" s="369">
        <v>1</v>
      </c>
      <c r="O72" s="370">
        <f t="shared" si="42"/>
        <v>1</v>
      </c>
      <c r="P72" s="371">
        <f t="shared" si="43"/>
        <v>30.142857142857142</v>
      </c>
      <c r="Q72" s="371">
        <f t="shared" si="44"/>
        <v>30.142857142857142</v>
      </c>
      <c r="R72" s="371">
        <f t="shared" si="45"/>
        <v>30.142857142857142</v>
      </c>
      <c r="S72" s="306"/>
      <c r="T72" s="307"/>
      <c r="U72" s="7"/>
      <c r="V72" s="8"/>
    </row>
    <row r="73" spans="1:22" s="106" customFormat="1" ht="90" customHeight="1" x14ac:dyDescent="0.2">
      <c r="A73" s="220">
        <v>19</v>
      </c>
      <c r="B73" s="221"/>
      <c r="C73" s="221" t="s">
        <v>352</v>
      </c>
      <c r="D73" s="221" t="s">
        <v>353</v>
      </c>
      <c r="E73" s="221"/>
      <c r="F73" s="223" t="s">
        <v>354</v>
      </c>
      <c r="G73" s="223" t="s">
        <v>355</v>
      </c>
      <c r="H73" s="223" t="s">
        <v>356</v>
      </c>
      <c r="I73" s="223" t="s">
        <v>357</v>
      </c>
      <c r="J73" s="224">
        <v>4</v>
      </c>
      <c r="K73" s="225">
        <v>41852</v>
      </c>
      <c r="L73" s="225">
        <v>42216</v>
      </c>
      <c r="M73" s="226">
        <f t="shared" si="41"/>
        <v>52</v>
      </c>
      <c r="N73" s="295">
        <v>4</v>
      </c>
      <c r="O73" s="228">
        <f>IF(N73/J73&gt;1,1,+N73/J73)</f>
        <v>1</v>
      </c>
      <c r="P73" s="229">
        <f>+M73*O73</f>
        <v>52</v>
      </c>
      <c r="Q73" s="229">
        <f t="shared" si="44"/>
        <v>52</v>
      </c>
      <c r="R73" s="229">
        <f t="shared" si="45"/>
        <v>52</v>
      </c>
      <c r="S73" s="230"/>
      <c r="T73" s="231"/>
      <c r="U73" s="7"/>
      <c r="V73" s="8"/>
    </row>
    <row r="74" spans="1:22" s="106" customFormat="1" ht="90" customHeight="1" x14ac:dyDescent="0.2">
      <c r="A74" s="232"/>
      <c r="B74" s="233"/>
      <c r="C74" s="233"/>
      <c r="D74" s="233"/>
      <c r="E74" s="233"/>
      <c r="F74" s="235"/>
      <c r="G74" s="235"/>
      <c r="H74" s="235"/>
      <c r="I74" s="235"/>
      <c r="J74" s="236"/>
      <c r="K74" s="245"/>
      <c r="L74" s="245"/>
      <c r="M74" s="299"/>
      <c r="N74" s="300"/>
      <c r="O74" s="240"/>
      <c r="P74" s="241"/>
      <c r="Q74" s="241">
        <f t="shared" si="44"/>
        <v>0</v>
      </c>
      <c r="R74" s="241">
        <f t="shared" si="45"/>
        <v>0</v>
      </c>
      <c r="S74" s="242"/>
      <c r="T74" s="243"/>
      <c r="U74" s="7"/>
      <c r="V74" s="8"/>
    </row>
    <row r="75" spans="1:22" s="106" customFormat="1" ht="37.5" customHeight="1" thickBot="1" x14ac:dyDescent="0.25">
      <c r="A75" s="232"/>
      <c r="B75" s="233"/>
      <c r="C75" s="233"/>
      <c r="D75" s="233"/>
      <c r="E75" s="233"/>
      <c r="F75" s="235"/>
      <c r="G75" s="235"/>
      <c r="H75" s="235"/>
      <c r="I75" s="235"/>
      <c r="J75" s="236"/>
      <c r="K75" s="245"/>
      <c r="L75" s="245"/>
      <c r="M75" s="299"/>
      <c r="N75" s="300"/>
      <c r="O75" s="240"/>
      <c r="P75" s="241"/>
      <c r="Q75" s="241">
        <f t="shared" si="44"/>
        <v>0</v>
      </c>
      <c r="R75" s="241">
        <f t="shared" si="45"/>
        <v>0</v>
      </c>
      <c r="S75" s="242"/>
      <c r="T75" s="243"/>
      <c r="U75" s="7"/>
      <c r="V75" s="8"/>
    </row>
    <row r="76" spans="1:22" s="106" customFormat="1" ht="24" hidden="1" customHeight="1" thickBot="1" x14ac:dyDescent="0.25">
      <c r="A76" s="246"/>
      <c r="B76" s="247"/>
      <c r="C76" s="247"/>
      <c r="D76" s="247"/>
      <c r="E76" s="247"/>
      <c r="F76" s="249"/>
      <c r="G76" s="249"/>
      <c r="H76" s="249"/>
      <c r="I76" s="249"/>
      <c r="J76" s="250"/>
      <c r="K76" s="251"/>
      <c r="L76" s="251"/>
      <c r="M76" s="304"/>
      <c r="N76" s="305"/>
      <c r="O76" s="254"/>
      <c r="P76" s="255"/>
      <c r="Q76" s="255">
        <f t="shared" si="44"/>
        <v>0</v>
      </c>
      <c r="R76" s="255">
        <f t="shared" si="45"/>
        <v>0</v>
      </c>
      <c r="S76" s="256"/>
      <c r="T76" s="257"/>
      <c r="U76" s="7"/>
      <c r="V76" s="8"/>
    </row>
    <row r="77" spans="1:22" s="112" customFormat="1" ht="141.75" customHeight="1" x14ac:dyDescent="0.2">
      <c r="A77" s="220">
        <v>20</v>
      </c>
      <c r="B77" s="221"/>
      <c r="C77" s="221" t="s">
        <v>358</v>
      </c>
      <c r="D77" s="221" t="s">
        <v>359</v>
      </c>
      <c r="E77" s="221" t="s">
        <v>360</v>
      </c>
      <c r="F77" s="223" t="s">
        <v>270</v>
      </c>
      <c r="G77" s="223" t="s">
        <v>271</v>
      </c>
      <c r="H77" s="223" t="s">
        <v>272</v>
      </c>
      <c r="I77" s="223" t="s">
        <v>273</v>
      </c>
      <c r="J77" s="224">
        <v>1</v>
      </c>
      <c r="K77" s="225">
        <v>41852</v>
      </c>
      <c r="L77" s="225">
        <v>41943</v>
      </c>
      <c r="M77" s="226">
        <f t="shared" ref="M77" si="46">(+L77-K77)/7</f>
        <v>13</v>
      </c>
      <c r="N77" s="295">
        <v>1</v>
      </c>
      <c r="O77" s="228">
        <f>IF(N77/J77&gt;1,1,+N77/J77)</f>
        <v>1</v>
      </c>
      <c r="P77" s="229">
        <f>+M77*O77</f>
        <v>13</v>
      </c>
      <c r="Q77" s="229">
        <f t="shared" si="44"/>
        <v>13</v>
      </c>
      <c r="R77" s="229">
        <f t="shared" si="45"/>
        <v>13</v>
      </c>
      <c r="S77" s="230"/>
      <c r="T77" s="231"/>
      <c r="U77" s="7"/>
      <c r="V77" s="8"/>
    </row>
    <row r="78" spans="1:22" s="112" customFormat="1" ht="129.75" customHeight="1" x14ac:dyDescent="0.2">
      <c r="A78" s="232"/>
      <c r="B78" s="233"/>
      <c r="C78" s="233"/>
      <c r="D78" s="233"/>
      <c r="E78" s="233"/>
      <c r="F78" s="235"/>
      <c r="G78" s="235"/>
      <c r="H78" s="235"/>
      <c r="I78" s="235"/>
      <c r="J78" s="245"/>
      <c r="K78" s="245"/>
      <c r="L78" s="245"/>
      <c r="M78" s="299"/>
      <c r="N78" s="300"/>
      <c r="O78" s="240"/>
      <c r="P78" s="241"/>
      <c r="Q78" s="241">
        <f t="shared" si="44"/>
        <v>0</v>
      </c>
      <c r="R78" s="241">
        <f t="shared" si="45"/>
        <v>0</v>
      </c>
      <c r="S78" s="242"/>
      <c r="T78" s="243"/>
      <c r="U78" s="7"/>
      <c r="V78" s="8"/>
    </row>
    <row r="79" spans="1:22" s="112" customFormat="1" ht="103.5" customHeight="1" x14ac:dyDescent="0.2">
      <c r="A79" s="232"/>
      <c r="B79" s="233"/>
      <c r="C79" s="233"/>
      <c r="D79" s="233"/>
      <c r="E79" s="233"/>
      <c r="F79" s="235"/>
      <c r="G79" s="235"/>
      <c r="H79" s="235"/>
      <c r="I79" s="235"/>
      <c r="J79" s="245"/>
      <c r="K79" s="245"/>
      <c r="L79" s="245"/>
      <c r="M79" s="299"/>
      <c r="N79" s="300"/>
      <c r="O79" s="240"/>
      <c r="P79" s="241"/>
      <c r="Q79" s="241">
        <f t="shared" si="44"/>
        <v>0</v>
      </c>
      <c r="R79" s="241">
        <f t="shared" si="45"/>
        <v>0</v>
      </c>
      <c r="S79" s="242"/>
      <c r="T79" s="243"/>
      <c r="U79" s="7"/>
      <c r="V79" s="8"/>
    </row>
    <row r="80" spans="1:22" s="112" customFormat="1" ht="78.75" customHeight="1" thickBot="1" x14ac:dyDescent="0.25">
      <c r="A80" s="246"/>
      <c r="B80" s="247"/>
      <c r="C80" s="247"/>
      <c r="D80" s="247"/>
      <c r="E80" s="247"/>
      <c r="F80" s="249"/>
      <c r="G80" s="249"/>
      <c r="H80" s="249"/>
      <c r="I80" s="249"/>
      <c r="J80" s="251"/>
      <c r="K80" s="251"/>
      <c r="L80" s="251"/>
      <c r="M80" s="304"/>
      <c r="N80" s="305"/>
      <c r="O80" s="254"/>
      <c r="P80" s="255"/>
      <c r="Q80" s="255">
        <f t="shared" si="44"/>
        <v>0</v>
      </c>
      <c r="R80" s="255">
        <f t="shared" si="45"/>
        <v>0</v>
      </c>
      <c r="S80" s="256"/>
      <c r="T80" s="257"/>
      <c r="U80" s="7"/>
      <c r="V80" s="8"/>
    </row>
    <row r="81" spans="1:22" s="112" customFormat="1" ht="78.75" customHeight="1" x14ac:dyDescent="0.2">
      <c r="A81" s="197">
        <v>1</v>
      </c>
      <c r="B81" s="372"/>
      <c r="C81" s="373" t="s">
        <v>385</v>
      </c>
      <c r="D81" s="373" t="s">
        <v>386</v>
      </c>
      <c r="E81" s="373" t="s">
        <v>387</v>
      </c>
      <c r="F81" s="374" t="s">
        <v>406</v>
      </c>
      <c r="G81" s="223" t="s">
        <v>407</v>
      </c>
      <c r="H81" s="268" t="s">
        <v>406</v>
      </c>
      <c r="I81" s="268" t="s">
        <v>408</v>
      </c>
      <c r="J81" s="269">
        <v>2</v>
      </c>
      <c r="K81" s="375">
        <v>42248</v>
      </c>
      <c r="L81" s="376">
        <v>42338</v>
      </c>
      <c r="M81" s="377">
        <f t="shared" ref="M81:M85" si="47">(+L81-K81)/7</f>
        <v>12.857142857142858</v>
      </c>
      <c r="N81" s="378">
        <v>2</v>
      </c>
      <c r="O81" s="379">
        <f t="shared" ref="O81:O85" si="48">IF(N81/J81&gt;1,1,+N81/J81)</f>
        <v>1</v>
      </c>
      <c r="P81" s="380">
        <f t="shared" ref="P81:P85" si="49">+M81*O81</f>
        <v>12.857142857142858</v>
      </c>
      <c r="Q81" s="380">
        <f t="shared" si="44"/>
        <v>12.857142857142858</v>
      </c>
      <c r="R81" s="380">
        <f t="shared" si="45"/>
        <v>12.857142857142858</v>
      </c>
      <c r="S81" s="230"/>
      <c r="T81" s="231"/>
      <c r="U81" s="7"/>
      <c r="V81" s="8"/>
    </row>
    <row r="82" spans="1:22" s="112" customFormat="1" ht="78.75" customHeight="1" x14ac:dyDescent="0.2">
      <c r="A82" s="277"/>
      <c r="B82" s="278"/>
      <c r="C82" s="381"/>
      <c r="D82" s="381"/>
      <c r="E82" s="381"/>
      <c r="F82" s="382" t="s">
        <v>409</v>
      </c>
      <c r="G82" s="383"/>
      <c r="H82" s="384" t="s">
        <v>410</v>
      </c>
      <c r="I82" s="384" t="s">
        <v>411</v>
      </c>
      <c r="J82" s="385">
        <v>1</v>
      </c>
      <c r="K82" s="386">
        <v>42248</v>
      </c>
      <c r="L82" s="358">
        <v>42338</v>
      </c>
      <c r="M82" s="359">
        <f t="shared" si="47"/>
        <v>12.857142857142858</v>
      </c>
      <c r="N82" s="360">
        <v>1</v>
      </c>
      <c r="O82" s="361">
        <f t="shared" si="48"/>
        <v>1</v>
      </c>
      <c r="P82" s="362">
        <f t="shared" si="49"/>
        <v>12.857142857142858</v>
      </c>
      <c r="Q82" s="362">
        <f t="shared" si="44"/>
        <v>12.857142857142858</v>
      </c>
      <c r="R82" s="362">
        <f t="shared" si="45"/>
        <v>12.857142857142858</v>
      </c>
      <c r="S82" s="242"/>
      <c r="T82" s="243"/>
      <c r="U82" s="7"/>
      <c r="V82" s="8"/>
    </row>
    <row r="83" spans="1:22" s="113" customFormat="1" ht="78.75" customHeight="1" x14ac:dyDescent="0.2">
      <c r="A83" s="277"/>
      <c r="B83" s="278"/>
      <c r="C83" s="381"/>
      <c r="D83" s="381"/>
      <c r="E83" s="381"/>
      <c r="F83" s="384" t="s">
        <v>412</v>
      </c>
      <c r="G83" s="383"/>
      <c r="H83" s="384" t="s">
        <v>413</v>
      </c>
      <c r="I83" s="384" t="s">
        <v>414</v>
      </c>
      <c r="J83" s="385">
        <v>12</v>
      </c>
      <c r="K83" s="387">
        <v>42248</v>
      </c>
      <c r="L83" s="388">
        <v>42613</v>
      </c>
      <c r="M83" s="359">
        <f t="shared" si="47"/>
        <v>52.142857142857146</v>
      </c>
      <c r="N83" s="360">
        <v>4</v>
      </c>
      <c r="O83" s="361">
        <f t="shared" si="48"/>
        <v>0.33333333333333331</v>
      </c>
      <c r="P83" s="362">
        <f t="shared" si="49"/>
        <v>17.38095238095238</v>
      </c>
      <c r="Q83" s="362">
        <f t="shared" si="44"/>
        <v>0</v>
      </c>
      <c r="R83" s="362">
        <f t="shared" si="45"/>
        <v>0</v>
      </c>
      <c r="S83" s="242"/>
      <c r="T83" s="243"/>
      <c r="U83" s="7"/>
      <c r="V83" s="8"/>
    </row>
    <row r="84" spans="1:22" s="112" customFormat="1" ht="78.75" customHeight="1" x14ac:dyDescent="0.2">
      <c r="A84" s="277"/>
      <c r="B84" s="278"/>
      <c r="C84" s="381"/>
      <c r="D84" s="381"/>
      <c r="E84" s="381"/>
      <c r="F84" s="389" t="s">
        <v>415</v>
      </c>
      <c r="G84" s="383"/>
      <c r="H84" s="389" t="s">
        <v>415</v>
      </c>
      <c r="I84" s="389" t="s">
        <v>416</v>
      </c>
      <c r="J84" s="357">
        <v>2</v>
      </c>
      <c r="K84" s="386">
        <v>42248</v>
      </c>
      <c r="L84" s="358">
        <v>42613</v>
      </c>
      <c r="M84" s="359">
        <f t="shared" si="47"/>
        <v>52.142857142857146</v>
      </c>
      <c r="N84" s="360"/>
      <c r="O84" s="361">
        <f t="shared" si="48"/>
        <v>0</v>
      </c>
      <c r="P84" s="362">
        <f t="shared" si="49"/>
        <v>0</v>
      </c>
      <c r="Q84" s="362">
        <f t="shared" si="44"/>
        <v>0</v>
      </c>
      <c r="R84" s="362">
        <f t="shared" si="45"/>
        <v>0</v>
      </c>
      <c r="S84" s="242"/>
      <c r="T84" s="243"/>
      <c r="U84" s="7"/>
      <c r="V84" s="8"/>
    </row>
    <row r="85" spans="1:22" s="112" customFormat="1" ht="78.75" customHeight="1" thickBot="1" x14ac:dyDescent="0.25">
      <c r="A85" s="339"/>
      <c r="B85" s="340"/>
      <c r="C85" s="390"/>
      <c r="D85" s="390"/>
      <c r="E85" s="390"/>
      <c r="F85" s="391" t="s">
        <v>417</v>
      </c>
      <c r="G85" s="392"/>
      <c r="H85" s="391" t="s">
        <v>418</v>
      </c>
      <c r="I85" s="391" t="s">
        <v>273</v>
      </c>
      <c r="J85" s="393">
        <v>1</v>
      </c>
      <c r="K85" s="394">
        <v>42248</v>
      </c>
      <c r="L85" s="366">
        <v>42582</v>
      </c>
      <c r="M85" s="395">
        <f t="shared" si="47"/>
        <v>47.714285714285715</v>
      </c>
      <c r="N85" s="396"/>
      <c r="O85" s="397">
        <f t="shared" si="48"/>
        <v>0</v>
      </c>
      <c r="P85" s="398">
        <f t="shared" si="49"/>
        <v>0</v>
      </c>
      <c r="Q85" s="398">
        <f t="shared" si="44"/>
        <v>0</v>
      </c>
      <c r="R85" s="398">
        <f t="shared" si="45"/>
        <v>0</v>
      </c>
      <c r="S85" s="256"/>
      <c r="T85" s="257"/>
      <c r="U85" s="7"/>
      <c r="V85" s="8"/>
    </row>
    <row r="86" spans="1:22" s="112" customFormat="1" ht="78.75" customHeight="1" x14ac:dyDescent="0.2">
      <c r="A86" s="197">
        <v>2</v>
      </c>
      <c r="B86" s="372"/>
      <c r="C86" s="373" t="s">
        <v>390</v>
      </c>
      <c r="D86" s="373" t="s">
        <v>388</v>
      </c>
      <c r="E86" s="373" t="s">
        <v>389</v>
      </c>
      <c r="F86" s="223" t="s">
        <v>406</v>
      </c>
      <c r="G86" s="223" t="s">
        <v>419</v>
      </c>
      <c r="H86" s="223" t="s">
        <v>406</v>
      </c>
      <c r="I86" s="223" t="s">
        <v>420</v>
      </c>
      <c r="J86" s="223">
        <v>2</v>
      </c>
      <c r="K86" s="399">
        <v>42248</v>
      </c>
      <c r="L86" s="399">
        <v>42338</v>
      </c>
      <c r="M86" s="203">
        <f>(+L86-K86)/7</f>
        <v>12.857142857142858</v>
      </c>
      <c r="N86" s="204">
        <v>2</v>
      </c>
      <c r="O86" s="205">
        <f>IF(N86/J86&gt;1,1,+N86/J86)</f>
        <v>1</v>
      </c>
      <c r="P86" s="206">
        <f>+M86*O86</f>
        <v>12.857142857142858</v>
      </c>
      <c r="Q86" s="206">
        <f>IF(L86&lt;=$S$11,P86,0)</f>
        <v>12.857142857142858</v>
      </c>
      <c r="R86" s="206">
        <f>IF($S$11&gt;=L86,M86,0)</f>
        <v>12.857142857142858</v>
      </c>
      <c r="S86" s="230"/>
      <c r="T86" s="231"/>
      <c r="U86" s="7"/>
      <c r="V86" s="8"/>
    </row>
    <row r="87" spans="1:22" s="112" customFormat="1" ht="78.75" customHeight="1" x14ac:dyDescent="0.2">
      <c r="A87" s="277"/>
      <c r="B87" s="278"/>
      <c r="C87" s="381"/>
      <c r="D87" s="381"/>
      <c r="E87" s="381"/>
      <c r="F87" s="400"/>
      <c r="G87" s="383"/>
      <c r="H87" s="401"/>
      <c r="I87" s="401"/>
      <c r="J87" s="400"/>
      <c r="K87" s="400"/>
      <c r="L87" s="400"/>
      <c r="M87" s="319"/>
      <c r="N87" s="320"/>
      <c r="O87" s="321"/>
      <c r="P87" s="319"/>
      <c r="Q87" s="319"/>
      <c r="R87" s="319"/>
      <c r="S87" s="242"/>
      <c r="T87" s="243"/>
      <c r="U87" s="7"/>
      <c r="V87" s="8"/>
    </row>
    <row r="88" spans="1:22" s="112" customFormat="1" ht="179.25" customHeight="1" x14ac:dyDescent="0.2">
      <c r="A88" s="277"/>
      <c r="B88" s="278"/>
      <c r="C88" s="381"/>
      <c r="D88" s="381"/>
      <c r="E88" s="381"/>
      <c r="F88" s="389" t="s">
        <v>421</v>
      </c>
      <c r="G88" s="383"/>
      <c r="H88" s="389" t="s">
        <v>422</v>
      </c>
      <c r="I88" s="389" t="s">
        <v>423</v>
      </c>
      <c r="J88" s="357">
        <v>1</v>
      </c>
      <c r="K88" s="386">
        <v>42248</v>
      </c>
      <c r="L88" s="358">
        <v>42460</v>
      </c>
      <c r="M88" s="395">
        <f t="shared" ref="M88:M90" si="50">(+L88-K88)/7</f>
        <v>30.285714285714285</v>
      </c>
      <c r="N88" s="396"/>
      <c r="O88" s="397">
        <f t="shared" ref="O88:O89" si="51">IF(N88/J88&gt;1,1,+N88/J88)</f>
        <v>0</v>
      </c>
      <c r="P88" s="398">
        <f t="shared" ref="P88:P89" si="52">+M88*O88</f>
        <v>0</v>
      </c>
      <c r="Q88" s="398">
        <f t="shared" ref="Q88:Q93" si="53">IF(L88&lt;=$S$11,P88,0)</f>
        <v>0</v>
      </c>
      <c r="R88" s="398">
        <f t="shared" ref="R88:R93" si="54">IF($S$11&gt;=L88,M88,0)</f>
        <v>0</v>
      </c>
      <c r="S88" s="242"/>
      <c r="T88" s="243"/>
      <c r="U88" s="7"/>
      <c r="V88" s="8"/>
    </row>
    <row r="89" spans="1:22" s="112" customFormat="1" ht="372.75" customHeight="1" thickBot="1" x14ac:dyDescent="0.25">
      <c r="A89" s="339"/>
      <c r="B89" s="340"/>
      <c r="C89" s="390"/>
      <c r="D89" s="390"/>
      <c r="E89" s="390"/>
      <c r="F89" s="402" t="s">
        <v>453</v>
      </c>
      <c r="G89" s="392"/>
      <c r="H89" s="402" t="s">
        <v>454</v>
      </c>
      <c r="I89" s="402" t="s">
        <v>455</v>
      </c>
      <c r="J89" s="365">
        <v>1</v>
      </c>
      <c r="K89" s="394">
        <v>42248</v>
      </c>
      <c r="L89" s="403">
        <v>42551</v>
      </c>
      <c r="M89" s="395">
        <f t="shared" si="50"/>
        <v>43.285714285714285</v>
      </c>
      <c r="N89" s="396"/>
      <c r="O89" s="397">
        <f t="shared" si="51"/>
        <v>0</v>
      </c>
      <c r="P89" s="398">
        <f t="shared" si="52"/>
        <v>0</v>
      </c>
      <c r="Q89" s="398">
        <f t="shared" si="53"/>
        <v>0</v>
      </c>
      <c r="R89" s="398">
        <f t="shared" si="54"/>
        <v>0</v>
      </c>
      <c r="S89" s="256"/>
      <c r="T89" s="257"/>
      <c r="U89" s="7"/>
      <c r="V89" s="8"/>
    </row>
    <row r="90" spans="1:22" s="112" customFormat="1" ht="78.75" customHeight="1" x14ac:dyDescent="0.2">
      <c r="A90" s="197">
        <v>3</v>
      </c>
      <c r="B90" s="372"/>
      <c r="C90" s="373" t="s">
        <v>391</v>
      </c>
      <c r="D90" s="373"/>
      <c r="E90" s="373" t="s">
        <v>392</v>
      </c>
      <c r="F90" s="200" t="s">
        <v>424</v>
      </c>
      <c r="G90" s="200" t="s">
        <v>425</v>
      </c>
      <c r="H90" s="200" t="s">
        <v>426</v>
      </c>
      <c r="I90" s="200" t="s">
        <v>427</v>
      </c>
      <c r="J90" s="224">
        <v>4</v>
      </c>
      <c r="K90" s="404">
        <v>42248</v>
      </c>
      <c r="L90" s="225">
        <v>42613</v>
      </c>
      <c r="M90" s="226">
        <f t="shared" si="50"/>
        <v>52.142857142857146</v>
      </c>
      <c r="N90" s="295">
        <v>1</v>
      </c>
      <c r="O90" s="228">
        <f>IF(N90/J90&gt;1,1,+N90/J90)</f>
        <v>0.25</v>
      </c>
      <c r="P90" s="229">
        <f>+M90*O90</f>
        <v>13.035714285714286</v>
      </c>
      <c r="Q90" s="229">
        <f t="shared" si="53"/>
        <v>0</v>
      </c>
      <c r="R90" s="229">
        <f t="shared" si="54"/>
        <v>0</v>
      </c>
      <c r="S90" s="230"/>
      <c r="T90" s="231"/>
      <c r="U90" s="7"/>
      <c r="V90" s="8"/>
    </row>
    <row r="91" spans="1:22" s="112" customFormat="1" ht="78.75" customHeight="1" x14ac:dyDescent="0.2">
      <c r="A91" s="277"/>
      <c r="B91" s="278"/>
      <c r="C91" s="381"/>
      <c r="D91" s="381"/>
      <c r="E91" s="381"/>
      <c r="F91" s="296"/>
      <c r="G91" s="296"/>
      <c r="H91" s="296"/>
      <c r="I91" s="296"/>
      <c r="J91" s="405"/>
      <c r="K91" s="406"/>
      <c r="L91" s="237"/>
      <c r="M91" s="299"/>
      <c r="N91" s="300"/>
      <c r="O91" s="240"/>
      <c r="P91" s="241"/>
      <c r="Q91" s="241">
        <f t="shared" si="53"/>
        <v>0</v>
      </c>
      <c r="R91" s="241">
        <f t="shared" si="54"/>
        <v>0</v>
      </c>
      <c r="S91" s="242"/>
      <c r="T91" s="243"/>
      <c r="U91" s="7"/>
      <c r="V91" s="8"/>
    </row>
    <row r="92" spans="1:22" s="112" customFormat="1" ht="78.75" customHeight="1" x14ac:dyDescent="0.2">
      <c r="A92" s="277"/>
      <c r="B92" s="278"/>
      <c r="C92" s="381"/>
      <c r="D92" s="381"/>
      <c r="E92" s="381"/>
      <c r="F92" s="296"/>
      <c r="G92" s="296"/>
      <c r="H92" s="296"/>
      <c r="I92" s="296"/>
      <c r="J92" s="405"/>
      <c r="K92" s="407"/>
      <c r="L92" s="408"/>
      <c r="M92" s="299"/>
      <c r="N92" s="300"/>
      <c r="O92" s="240"/>
      <c r="P92" s="241"/>
      <c r="Q92" s="241">
        <f t="shared" si="53"/>
        <v>0</v>
      </c>
      <c r="R92" s="241">
        <f t="shared" si="54"/>
        <v>0</v>
      </c>
      <c r="S92" s="242"/>
      <c r="T92" s="243"/>
      <c r="U92" s="7"/>
      <c r="V92" s="8"/>
    </row>
    <row r="93" spans="1:22" s="112" customFormat="1" ht="78.75" customHeight="1" thickBot="1" x14ac:dyDescent="0.25">
      <c r="A93" s="339"/>
      <c r="B93" s="340"/>
      <c r="C93" s="390"/>
      <c r="D93" s="390"/>
      <c r="E93" s="390"/>
      <c r="F93" s="212"/>
      <c r="G93" s="212"/>
      <c r="H93" s="212"/>
      <c r="I93" s="212"/>
      <c r="J93" s="405"/>
      <c r="K93" s="407"/>
      <c r="L93" s="408"/>
      <c r="M93" s="304"/>
      <c r="N93" s="305"/>
      <c r="O93" s="254"/>
      <c r="P93" s="255"/>
      <c r="Q93" s="255">
        <f t="shared" si="53"/>
        <v>0</v>
      </c>
      <c r="R93" s="255">
        <f t="shared" si="54"/>
        <v>0</v>
      </c>
      <c r="S93" s="256"/>
      <c r="T93" s="257"/>
      <c r="U93" s="7"/>
      <c r="V93" s="8"/>
    </row>
    <row r="94" spans="1:22" s="112" customFormat="1" ht="78.75" customHeight="1" x14ac:dyDescent="0.2">
      <c r="A94" s="197">
        <v>4</v>
      </c>
      <c r="B94" s="372"/>
      <c r="C94" s="373" t="s">
        <v>393</v>
      </c>
      <c r="D94" s="373" t="s">
        <v>394</v>
      </c>
      <c r="E94" s="373" t="s">
        <v>395</v>
      </c>
      <c r="F94" s="223" t="s">
        <v>428</v>
      </c>
      <c r="G94" s="223" t="s">
        <v>429</v>
      </c>
      <c r="H94" s="223" t="s">
        <v>430</v>
      </c>
      <c r="I94" s="223" t="s">
        <v>431</v>
      </c>
      <c r="J94" s="223">
        <v>1</v>
      </c>
      <c r="K94" s="399">
        <v>42248</v>
      </c>
      <c r="L94" s="399">
        <v>42338</v>
      </c>
      <c r="M94" s="203">
        <f>(+L94-K94)/7</f>
        <v>12.857142857142858</v>
      </c>
      <c r="N94" s="204">
        <v>1</v>
      </c>
      <c r="O94" s="205">
        <f>IF(N94/J94&gt;1,1,+N94/J94)</f>
        <v>1</v>
      </c>
      <c r="P94" s="206">
        <f>+M94*O94</f>
        <v>12.857142857142858</v>
      </c>
      <c r="Q94" s="206">
        <f>IF(L94&lt;=$S$11,P94,0)</f>
        <v>12.857142857142858</v>
      </c>
      <c r="R94" s="206">
        <f>IF($S$11&gt;=L94,M94,0)</f>
        <v>12.857142857142858</v>
      </c>
      <c r="S94" s="230"/>
      <c r="T94" s="231"/>
      <c r="U94" s="7"/>
      <c r="V94" s="8"/>
    </row>
    <row r="95" spans="1:22" s="112" customFormat="1" ht="78.75" customHeight="1" x14ac:dyDescent="0.2">
      <c r="A95" s="277"/>
      <c r="B95" s="278"/>
      <c r="C95" s="381"/>
      <c r="D95" s="381"/>
      <c r="E95" s="381"/>
      <c r="F95" s="401"/>
      <c r="G95" s="400"/>
      <c r="H95" s="400"/>
      <c r="I95" s="400"/>
      <c r="J95" s="400"/>
      <c r="K95" s="400"/>
      <c r="L95" s="400"/>
      <c r="M95" s="319"/>
      <c r="N95" s="320"/>
      <c r="O95" s="321"/>
      <c r="P95" s="319"/>
      <c r="Q95" s="319"/>
      <c r="R95" s="319"/>
      <c r="S95" s="242"/>
      <c r="T95" s="243"/>
      <c r="U95" s="7"/>
      <c r="V95" s="8"/>
    </row>
    <row r="96" spans="1:22" s="112" customFormat="1" ht="78.75" customHeight="1" x14ac:dyDescent="0.2">
      <c r="A96" s="277"/>
      <c r="B96" s="278"/>
      <c r="C96" s="381"/>
      <c r="D96" s="381"/>
      <c r="E96" s="381"/>
      <c r="F96" s="409" t="s">
        <v>432</v>
      </c>
      <c r="G96" s="409" t="s">
        <v>433</v>
      </c>
      <c r="H96" s="409" t="s">
        <v>432</v>
      </c>
      <c r="I96" s="409" t="s">
        <v>434</v>
      </c>
      <c r="J96" s="357">
        <v>1</v>
      </c>
      <c r="K96" s="386">
        <v>42248</v>
      </c>
      <c r="L96" s="358">
        <v>42490</v>
      </c>
      <c r="M96" s="395">
        <f t="shared" ref="M96:M98" si="55">(+L96-K96)/7</f>
        <v>34.571428571428569</v>
      </c>
      <c r="N96" s="396"/>
      <c r="O96" s="397">
        <f t="shared" ref="O96:O97" si="56">IF(N96/J96&gt;1,1,+N96/J96)</f>
        <v>0</v>
      </c>
      <c r="P96" s="398">
        <f t="shared" ref="P96:P97" si="57">+M96*O96</f>
        <v>0</v>
      </c>
      <c r="Q96" s="398">
        <f t="shared" ref="Q96:Q109" si="58">IF(L96&lt;=$S$11,P96,0)</f>
        <v>0</v>
      </c>
      <c r="R96" s="398">
        <f t="shared" ref="R96:R109" si="59">IF($S$11&gt;=L96,M96,0)</f>
        <v>0</v>
      </c>
      <c r="S96" s="242"/>
      <c r="T96" s="243"/>
      <c r="U96" s="7"/>
      <c r="V96" s="8"/>
    </row>
    <row r="97" spans="1:22" s="112" customFormat="1" ht="78.75" customHeight="1" thickBot="1" x14ac:dyDescent="0.25">
      <c r="A97" s="339"/>
      <c r="B97" s="340"/>
      <c r="C97" s="390"/>
      <c r="D97" s="390"/>
      <c r="E97" s="390"/>
      <c r="F97" s="410" t="s">
        <v>435</v>
      </c>
      <c r="G97" s="410" t="s">
        <v>436</v>
      </c>
      <c r="H97" s="410" t="s">
        <v>437</v>
      </c>
      <c r="I97" s="410" t="s">
        <v>438</v>
      </c>
      <c r="J97" s="279">
        <v>1</v>
      </c>
      <c r="K97" s="411">
        <v>42248</v>
      </c>
      <c r="L97" s="263">
        <v>42308</v>
      </c>
      <c r="M97" s="395">
        <f t="shared" si="55"/>
        <v>8.5714285714285712</v>
      </c>
      <c r="N97" s="396">
        <v>1</v>
      </c>
      <c r="O97" s="397">
        <f t="shared" si="56"/>
        <v>1</v>
      </c>
      <c r="P97" s="398">
        <f t="shared" si="57"/>
        <v>8.5714285714285712</v>
      </c>
      <c r="Q97" s="398">
        <f t="shared" si="58"/>
        <v>8.5714285714285712</v>
      </c>
      <c r="R97" s="398">
        <f t="shared" si="59"/>
        <v>8.5714285714285712</v>
      </c>
      <c r="S97" s="256"/>
      <c r="T97" s="257"/>
      <c r="U97" s="7"/>
      <c r="V97" s="8"/>
    </row>
    <row r="98" spans="1:22" s="112" customFormat="1" ht="78.75" customHeight="1" x14ac:dyDescent="0.2">
      <c r="A98" s="197">
        <v>5</v>
      </c>
      <c r="B98" s="372"/>
      <c r="C98" s="373" t="s">
        <v>396</v>
      </c>
      <c r="D98" s="373" t="s">
        <v>397</v>
      </c>
      <c r="E98" s="373" t="s">
        <v>398</v>
      </c>
      <c r="F98" s="223" t="s">
        <v>439</v>
      </c>
      <c r="G98" s="223" t="s">
        <v>440</v>
      </c>
      <c r="H98" s="223" t="s">
        <v>441</v>
      </c>
      <c r="I98" s="223" t="s">
        <v>442</v>
      </c>
      <c r="J98" s="223">
        <v>1</v>
      </c>
      <c r="K98" s="399">
        <v>42248</v>
      </c>
      <c r="L98" s="399">
        <v>42338</v>
      </c>
      <c r="M98" s="226">
        <f t="shared" si="55"/>
        <v>12.857142857142858</v>
      </c>
      <c r="N98" s="295">
        <v>1</v>
      </c>
      <c r="O98" s="228">
        <f>IF(N98/J98&gt;1,1,+N98/J98)</f>
        <v>1</v>
      </c>
      <c r="P98" s="229">
        <f>+M98*O98</f>
        <v>12.857142857142858</v>
      </c>
      <c r="Q98" s="229">
        <f t="shared" si="58"/>
        <v>12.857142857142858</v>
      </c>
      <c r="R98" s="229">
        <f t="shared" si="59"/>
        <v>12.857142857142858</v>
      </c>
      <c r="S98" s="230"/>
      <c r="T98" s="231"/>
      <c r="U98" s="7"/>
      <c r="V98" s="8"/>
    </row>
    <row r="99" spans="1:22" s="112" customFormat="1" ht="78.75" customHeight="1" x14ac:dyDescent="0.2">
      <c r="A99" s="277"/>
      <c r="B99" s="278"/>
      <c r="C99" s="381"/>
      <c r="D99" s="381"/>
      <c r="E99" s="381"/>
      <c r="F99" s="383"/>
      <c r="G99" s="383"/>
      <c r="H99" s="383"/>
      <c r="I99" s="383"/>
      <c r="J99" s="383"/>
      <c r="K99" s="383"/>
      <c r="L99" s="383"/>
      <c r="M99" s="299"/>
      <c r="N99" s="300"/>
      <c r="O99" s="240"/>
      <c r="P99" s="241"/>
      <c r="Q99" s="241">
        <f t="shared" si="58"/>
        <v>0</v>
      </c>
      <c r="R99" s="241">
        <f t="shared" si="59"/>
        <v>0</v>
      </c>
      <c r="S99" s="242"/>
      <c r="T99" s="243"/>
      <c r="U99" s="7"/>
      <c r="V99" s="8"/>
    </row>
    <row r="100" spans="1:22" s="112" customFormat="1" ht="78.75" customHeight="1" x14ac:dyDescent="0.2">
      <c r="A100" s="277"/>
      <c r="B100" s="278"/>
      <c r="C100" s="381"/>
      <c r="D100" s="381"/>
      <c r="E100" s="381"/>
      <c r="F100" s="383"/>
      <c r="G100" s="383"/>
      <c r="H100" s="383"/>
      <c r="I100" s="383"/>
      <c r="J100" s="383"/>
      <c r="K100" s="383"/>
      <c r="L100" s="383"/>
      <c r="M100" s="299"/>
      <c r="N100" s="300"/>
      <c r="O100" s="240"/>
      <c r="P100" s="241"/>
      <c r="Q100" s="241">
        <f t="shared" si="58"/>
        <v>0</v>
      </c>
      <c r="R100" s="241">
        <f t="shared" si="59"/>
        <v>0</v>
      </c>
      <c r="S100" s="242"/>
      <c r="T100" s="243"/>
      <c r="U100" s="7"/>
      <c r="V100" s="8"/>
    </row>
    <row r="101" spans="1:22" s="112" customFormat="1" ht="78.75" customHeight="1" thickBot="1" x14ac:dyDescent="0.25">
      <c r="A101" s="339"/>
      <c r="B101" s="340"/>
      <c r="C101" s="390"/>
      <c r="D101" s="390"/>
      <c r="E101" s="390"/>
      <c r="F101" s="392"/>
      <c r="G101" s="392"/>
      <c r="H101" s="392"/>
      <c r="I101" s="392"/>
      <c r="J101" s="392"/>
      <c r="K101" s="392"/>
      <c r="L101" s="392"/>
      <c r="M101" s="304"/>
      <c r="N101" s="305"/>
      <c r="O101" s="254"/>
      <c r="P101" s="255"/>
      <c r="Q101" s="255">
        <f t="shared" si="58"/>
        <v>0</v>
      </c>
      <c r="R101" s="255">
        <f t="shared" si="59"/>
        <v>0</v>
      </c>
      <c r="S101" s="256"/>
      <c r="T101" s="257"/>
      <c r="U101" s="7"/>
      <c r="V101" s="8"/>
    </row>
    <row r="102" spans="1:22" s="112" customFormat="1" ht="78.75" customHeight="1" x14ac:dyDescent="0.2">
      <c r="A102" s="197">
        <v>6</v>
      </c>
      <c r="B102" s="372"/>
      <c r="C102" s="373" t="s">
        <v>399</v>
      </c>
      <c r="D102" s="373" t="s">
        <v>400</v>
      </c>
      <c r="E102" s="373" t="s">
        <v>401</v>
      </c>
      <c r="F102" s="223" t="s">
        <v>443</v>
      </c>
      <c r="G102" s="223" t="s">
        <v>444</v>
      </c>
      <c r="H102" s="223" t="s">
        <v>445</v>
      </c>
      <c r="I102" s="223" t="s">
        <v>446</v>
      </c>
      <c r="J102" s="223">
        <v>1</v>
      </c>
      <c r="K102" s="399">
        <v>42248</v>
      </c>
      <c r="L102" s="399">
        <v>42551</v>
      </c>
      <c r="M102" s="226">
        <f t="shared" ref="M102" si="60">(+L102-K102)/7</f>
        <v>43.285714285714285</v>
      </c>
      <c r="N102" s="295"/>
      <c r="O102" s="228">
        <f>IF(N102/J102&gt;1,1,+N102/J102)</f>
        <v>0</v>
      </c>
      <c r="P102" s="229">
        <f>+M102*O102</f>
        <v>0</v>
      </c>
      <c r="Q102" s="229">
        <f t="shared" si="58"/>
        <v>0</v>
      </c>
      <c r="R102" s="229">
        <f t="shared" si="59"/>
        <v>0</v>
      </c>
      <c r="S102" s="230"/>
      <c r="T102" s="231"/>
      <c r="U102" s="7"/>
      <c r="V102" s="8"/>
    </row>
    <row r="103" spans="1:22" s="112" customFormat="1" ht="78.75" customHeight="1" x14ac:dyDescent="0.2">
      <c r="A103" s="277"/>
      <c r="B103" s="278"/>
      <c r="C103" s="381"/>
      <c r="D103" s="381"/>
      <c r="E103" s="381"/>
      <c r="F103" s="383"/>
      <c r="G103" s="383"/>
      <c r="H103" s="383"/>
      <c r="I103" s="383"/>
      <c r="J103" s="383"/>
      <c r="K103" s="383"/>
      <c r="L103" s="383"/>
      <c r="M103" s="299"/>
      <c r="N103" s="300"/>
      <c r="O103" s="240"/>
      <c r="P103" s="241"/>
      <c r="Q103" s="241">
        <f t="shared" si="58"/>
        <v>0</v>
      </c>
      <c r="R103" s="241">
        <f t="shared" si="59"/>
        <v>0</v>
      </c>
      <c r="S103" s="242"/>
      <c r="T103" s="243"/>
      <c r="U103" s="7"/>
      <c r="V103" s="8"/>
    </row>
    <row r="104" spans="1:22" s="112" customFormat="1" ht="78.75" customHeight="1" x14ac:dyDescent="0.2">
      <c r="A104" s="277"/>
      <c r="B104" s="278"/>
      <c r="C104" s="381"/>
      <c r="D104" s="381"/>
      <c r="E104" s="381"/>
      <c r="F104" s="383"/>
      <c r="G104" s="383"/>
      <c r="H104" s="383"/>
      <c r="I104" s="383"/>
      <c r="J104" s="383"/>
      <c r="K104" s="383"/>
      <c r="L104" s="383"/>
      <c r="M104" s="299"/>
      <c r="N104" s="300"/>
      <c r="O104" s="240"/>
      <c r="P104" s="241"/>
      <c r="Q104" s="241">
        <f t="shared" si="58"/>
        <v>0</v>
      </c>
      <c r="R104" s="241">
        <f t="shared" si="59"/>
        <v>0</v>
      </c>
      <c r="S104" s="242"/>
      <c r="T104" s="243"/>
      <c r="U104" s="7"/>
      <c r="V104" s="8"/>
    </row>
    <row r="105" spans="1:22" s="112" customFormat="1" ht="78.75" customHeight="1" thickBot="1" x14ac:dyDescent="0.25">
      <c r="A105" s="339"/>
      <c r="B105" s="340"/>
      <c r="C105" s="390"/>
      <c r="D105" s="390"/>
      <c r="E105" s="390"/>
      <c r="F105" s="392"/>
      <c r="G105" s="392"/>
      <c r="H105" s="392"/>
      <c r="I105" s="392"/>
      <c r="J105" s="392"/>
      <c r="K105" s="392"/>
      <c r="L105" s="392"/>
      <c r="M105" s="304"/>
      <c r="N105" s="305"/>
      <c r="O105" s="254"/>
      <c r="P105" s="255"/>
      <c r="Q105" s="255">
        <f t="shared" si="58"/>
        <v>0</v>
      </c>
      <c r="R105" s="255">
        <f t="shared" si="59"/>
        <v>0</v>
      </c>
      <c r="S105" s="256"/>
      <c r="T105" s="257"/>
      <c r="U105" s="7"/>
      <c r="V105" s="8"/>
    </row>
    <row r="106" spans="1:22" s="106" customFormat="1" ht="90" customHeight="1" x14ac:dyDescent="0.2">
      <c r="A106" s="220">
        <v>7</v>
      </c>
      <c r="B106" s="221"/>
      <c r="C106" s="221" t="s">
        <v>402</v>
      </c>
      <c r="D106" s="221" t="s">
        <v>403</v>
      </c>
      <c r="E106" s="221" t="s">
        <v>404</v>
      </c>
      <c r="F106" s="223"/>
      <c r="G106" s="223" t="s">
        <v>447</v>
      </c>
      <c r="H106" s="223" t="s">
        <v>448</v>
      </c>
      <c r="I106" s="223" t="s">
        <v>449</v>
      </c>
      <c r="J106" s="224">
        <v>4</v>
      </c>
      <c r="K106" s="225">
        <v>42248</v>
      </c>
      <c r="L106" s="225">
        <v>42613</v>
      </c>
      <c r="M106" s="226">
        <f t="shared" ref="M106" si="61">(+L106-K106)/7</f>
        <v>52.142857142857146</v>
      </c>
      <c r="N106" s="295">
        <v>1</v>
      </c>
      <c r="O106" s="228">
        <f>IF(N106/J106&gt;1,1,+N106/J106)</f>
        <v>0.25</v>
      </c>
      <c r="P106" s="229">
        <f>+M106*O106</f>
        <v>13.035714285714286</v>
      </c>
      <c r="Q106" s="229">
        <f t="shared" si="58"/>
        <v>0</v>
      </c>
      <c r="R106" s="229">
        <f t="shared" si="59"/>
        <v>0</v>
      </c>
      <c r="S106" s="230"/>
      <c r="T106" s="231"/>
      <c r="U106" s="7"/>
      <c r="V106" s="8"/>
    </row>
    <row r="107" spans="1:22" s="106" customFormat="1" ht="75" customHeight="1" x14ac:dyDescent="0.2">
      <c r="A107" s="232"/>
      <c r="B107" s="233"/>
      <c r="C107" s="233"/>
      <c r="D107" s="233"/>
      <c r="E107" s="233"/>
      <c r="F107" s="235"/>
      <c r="G107" s="235"/>
      <c r="H107" s="235"/>
      <c r="I107" s="235"/>
      <c r="J107" s="245"/>
      <c r="K107" s="245"/>
      <c r="L107" s="245"/>
      <c r="M107" s="299"/>
      <c r="N107" s="300"/>
      <c r="O107" s="240"/>
      <c r="P107" s="241"/>
      <c r="Q107" s="241">
        <f t="shared" si="58"/>
        <v>0</v>
      </c>
      <c r="R107" s="241">
        <f t="shared" si="59"/>
        <v>0</v>
      </c>
      <c r="S107" s="242"/>
      <c r="T107" s="243"/>
      <c r="U107" s="7"/>
      <c r="V107" s="8"/>
    </row>
    <row r="108" spans="1:22" s="106" customFormat="1" ht="149.25" customHeight="1" x14ac:dyDescent="0.2">
      <c r="A108" s="232"/>
      <c r="B108" s="233"/>
      <c r="C108" s="233"/>
      <c r="D108" s="233"/>
      <c r="E108" s="233"/>
      <c r="F108" s="235"/>
      <c r="G108" s="235"/>
      <c r="H108" s="235"/>
      <c r="I108" s="235"/>
      <c r="J108" s="245"/>
      <c r="K108" s="245"/>
      <c r="L108" s="245"/>
      <c r="M108" s="299"/>
      <c r="N108" s="300"/>
      <c r="O108" s="240"/>
      <c r="P108" s="241"/>
      <c r="Q108" s="241">
        <f t="shared" si="58"/>
        <v>0</v>
      </c>
      <c r="R108" s="241">
        <f t="shared" si="59"/>
        <v>0</v>
      </c>
      <c r="S108" s="242"/>
      <c r="T108" s="243"/>
      <c r="U108" s="7"/>
      <c r="V108" s="8"/>
    </row>
    <row r="109" spans="1:22" s="106" customFormat="1" ht="113.25" customHeight="1" thickBot="1" x14ac:dyDescent="0.25">
      <c r="A109" s="246"/>
      <c r="B109" s="247"/>
      <c r="C109" s="247"/>
      <c r="D109" s="247"/>
      <c r="E109" s="247"/>
      <c r="F109" s="249"/>
      <c r="G109" s="249"/>
      <c r="H109" s="249"/>
      <c r="I109" s="249"/>
      <c r="J109" s="251"/>
      <c r="K109" s="251"/>
      <c r="L109" s="251"/>
      <c r="M109" s="304"/>
      <c r="N109" s="305"/>
      <c r="O109" s="254"/>
      <c r="P109" s="255"/>
      <c r="Q109" s="255">
        <f t="shared" si="58"/>
        <v>0</v>
      </c>
      <c r="R109" s="255">
        <f t="shared" si="59"/>
        <v>0</v>
      </c>
      <c r="S109" s="256"/>
      <c r="T109" s="257"/>
      <c r="U109" s="7"/>
      <c r="V109" s="8"/>
    </row>
    <row r="110" spans="1:22" ht="13.5" thickBot="1" x14ac:dyDescent="0.25">
      <c r="A110" s="412"/>
      <c r="B110" s="413"/>
      <c r="C110" s="413"/>
      <c r="D110" s="413"/>
      <c r="E110" s="413"/>
      <c r="F110" s="413"/>
      <c r="G110" s="413"/>
      <c r="H110" s="413"/>
      <c r="I110" s="413"/>
      <c r="J110" s="413"/>
      <c r="K110" s="413"/>
      <c r="L110" s="413"/>
      <c r="M110" s="413"/>
      <c r="N110" s="413"/>
      <c r="O110" s="414"/>
      <c r="P110" s="415">
        <f>SUM(P14:P109)</f>
        <v>1316.0238095238094</v>
      </c>
      <c r="Q110" s="415">
        <f>SUM(Q14:Q109)</f>
        <v>1272.5714285714287</v>
      </c>
      <c r="R110" s="416">
        <f>SUM(R14:R109)</f>
        <v>1272.5714285714287</v>
      </c>
      <c r="S110" s="417"/>
      <c r="T110" s="418"/>
      <c r="U110" s="7"/>
      <c r="V110" s="8"/>
    </row>
    <row r="111" spans="1:22" ht="9.75" customHeight="1" x14ac:dyDescent="0.2">
      <c r="A111" s="419" t="s">
        <v>27</v>
      </c>
      <c r="B111" s="420"/>
      <c r="C111" s="420"/>
      <c r="D111" s="420"/>
      <c r="E111" s="420"/>
      <c r="F111" s="420"/>
      <c r="G111" s="420"/>
      <c r="H111" s="420"/>
      <c r="I111" s="420"/>
      <c r="J111" s="420"/>
      <c r="K111" s="420"/>
      <c r="L111" s="420"/>
      <c r="M111" s="420"/>
      <c r="N111" s="420"/>
      <c r="O111" s="420"/>
      <c r="P111" s="420"/>
      <c r="Q111" s="420"/>
      <c r="R111" s="420"/>
      <c r="S111" s="420"/>
      <c r="T111" s="421"/>
    </row>
    <row r="112" spans="1:22" ht="10.5" customHeight="1" thickBot="1" x14ac:dyDescent="0.25">
      <c r="A112" s="422"/>
      <c r="B112" s="413"/>
      <c r="C112" s="413"/>
      <c r="D112" s="413"/>
      <c r="E112" s="413"/>
      <c r="F112" s="413"/>
      <c r="G112" s="413"/>
      <c r="H112" s="413"/>
      <c r="I112" s="413"/>
      <c r="J112" s="413"/>
      <c r="K112" s="413"/>
      <c r="L112" s="413"/>
      <c r="M112" s="413"/>
      <c r="N112" s="413"/>
      <c r="O112" s="413"/>
      <c r="P112" s="413"/>
      <c r="Q112" s="413"/>
      <c r="R112" s="413"/>
      <c r="S112" s="413"/>
      <c r="T112" s="423"/>
    </row>
    <row r="113" spans="1:20" ht="8.25" customHeight="1" x14ac:dyDescent="0.2">
      <c r="A113" s="424"/>
      <c r="B113" s="424"/>
      <c r="C113" s="424"/>
      <c r="D113" s="424"/>
      <c r="E113" s="424"/>
      <c r="F113" s="424"/>
      <c r="G113" s="424"/>
      <c r="H113" s="424"/>
      <c r="I113" s="424"/>
      <c r="J113" s="424"/>
      <c r="K113" s="424"/>
      <c r="L113" s="424"/>
      <c r="M113" s="424"/>
      <c r="N113" s="424"/>
      <c r="O113" s="425"/>
      <c r="P113" s="426"/>
      <c r="Q113" s="426"/>
      <c r="R113" s="427"/>
      <c r="S113" s="424"/>
      <c r="T113" s="424"/>
    </row>
    <row r="114" spans="1:20" ht="13.5" thickBot="1" x14ac:dyDescent="0.25">
      <c r="A114" s="424"/>
      <c r="B114" s="424"/>
      <c r="C114" s="424"/>
      <c r="D114" s="424"/>
      <c r="E114" s="424"/>
      <c r="F114" s="424"/>
      <c r="G114" s="424"/>
      <c r="H114" s="424"/>
      <c r="I114" s="424"/>
      <c r="J114" s="424"/>
      <c r="K114" s="424"/>
      <c r="L114" s="424"/>
      <c r="M114" s="424"/>
      <c r="N114" s="424"/>
      <c r="O114" s="425"/>
      <c r="P114" s="426"/>
      <c r="Q114" s="426"/>
      <c r="R114" s="427"/>
      <c r="S114" s="424"/>
      <c r="T114" s="424"/>
    </row>
    <row r="115" spans="1:20" ht="13.5" thickBot="1" x14ac:dyDescent="0.25">
      <c r="A115" s="428" t="s">
        <v>28</v>
      </c>
      <c r="B115" s="429"/>
      <c r="C115" s="429"/>
      <c r="D115" s="429"/>
      <c r="E115" s="430"/>
      <c r="F115" s="424"/>
      <c r="G115" s="431" t="s">
        <v>29</v>
      </c>
      <c r="H115" s="429"/>
      <c r="I115" s="429"/>
      <c r="J115" s="429"/>
      <c r="K115" s="429"/>
      <c r="L115" s="429"/>
      <c r="M115" s="429"/>
      <c r="N115" s="429"/>
      <c r="O115" s="429"/>
      <c r="P115" s="429"/>
      <c r="Q115" s="429"/>
      <c r="R115" s="429"/>
      <c r="S115" s="429"/>
      <c r="T115" s="430"/>
    </row>
    <row r="116" spans="1:20" ht="13.5" thickBot="1" x14ac:dyDescent="0.25">
      <c r="A116" s="432"/>
      <c r="B116" s="432"/>
      <c r="C116" s="432"/>
      <c r="D116" s="432"/>
      <c r="E116" s="432"/>
      <c r="F116" s="424"/>
      <c r="G116" s="433" t="s">
        <v>30</v>
      </c>
      <c r="H116" s="429"/>
      <c r="I116" s="429"/>
      <c r="J116" s="429"/>
      <c r="K116" s="429"/>
      <c r="L116" s="429"/>
      <c r="M116" s="429"/>
      <c r="N116" s="429"/>
      <c r="O116" s="429"/>
      <c r="P116" s="429"/>
      <c r="Q116" s="429"/>
      <c r="R116" s="429"/>
      <c r="S116" s="429"/>
      <c r="T116" s="430"/>
    </row>
    <row r="117" spans="1:20" ht="13.5" thickBot="1" x14ac:dyDescent="0.25">
      <c r="A117" s="434"/>
      <c r="B117" s="430"/>
      <c r="C117" s="435" t="s">
        <v>31</v>
      </c>
      <c r="D117" s="429"/>
      <c r="E117" s="430"/>
      <c r="F117" s="424"/>
      <c r="G117" s="436" t="s">
        <v>32</v>
      </c>
      <c r="H117" s="437"/>
      <c r="I117" s="437"/>
      <c r="J117" s="437"/>
      <c r="K117" s="437"/>
      <c r="L117" s="437"/>
      <c r="M117" s="437"/>
      <c r="N117" s="437"/>
      <c r="O117" s="437"/>
      <c r="P117" s="437"/>
      <c r="Q117" s="438"/>
      <c r="R117" s="439" t="s">
        <v>33</v>
      </c>
      <c r="S117" s="438"/>
      <c r="T117" s="440">
        <f>+R110</f>
        <v>1272.5714285714287</v>
      </c>
    </row>
    <row r="118" spans="1:20" ht="13.5" thickBot="1" x14ac:dyDescent="0.25">
      <c r="A118" s="441"/>
      <c r="B118" s="430"/>
      <c r="C118" s="435" t="s">
        <v>34</v>
      </c>
      <c r="D118" s="429"/>
      <c r="E118" s="430"/>
      <c r="F118" s="424"/>
      <c r="G118" s="442" t="s">
        <v>35</v>
      </c>
      <c r="H118" s="443"/>
      <c r="I118" s="443"/>
      <c r="J118" s="443"/>
      <c r="K118" s="443"/>
      <c r="L118" s="443"/>
      <c r="M118" s="443"/>
      <c r="N118" s="443"/>
      <c r="O118" s="443"/>
      <c r="P118" s="443"/>
      <c r="Q118" s="444"/>
      <c r="R118" s="445" t="s">
        <v>36</v>
      </c>
      <c r="S118" s="444"/>
      <c r="T118" s="446">
        <f>SUM(M14:M109)</f>
        <v>1680.2857142857142</v>
      </c>
    </row>
    <row r="119" spans="1:20" ht="13.5" thickBot="1" x14ac:dyDescent="0.25">
      <c r="A119" s="447"/>
      <c r="B119" s="430"/>
      <c r="C119" s="435" t="s">
        <v>37</v>
      </c>
      <c r="D119" s="429"/>
      <c r="E119" s="430"/>
      <c r="F119" s="424"/>
      <c r="G119" s="436" t="s">
        <v>38</v>
      </c>
      <c r="H119" s="437"/>
      <c r="I119" s="437"/>
      <c r="J119" s="437"/>
      <c r="K119" s="437"/>
      <c r="L119" s="437"/>
      <c r="M119" s="437"/>
      <c r="N119" s="437"/>
      <c r="O119" s="437"/>
      <c r="P119" s="437"/>
      <c r="Q119" s="438"/>
      <c r="R119" s="439" t="s">
        <v>39</v>
      </c>
      <c r="S119" s="438"/>
      <c r="T119" s="448">
        <f>IF(Q110=0,0,+Q110/T117)</f>
        <v>1</v>
      </c>
    </row>
    <row r="120" spans="1:20" ht="13.5" thickBot="1" x14ac:dyDescent="0.25">
      <c r="A120" s="449"/>
      <c r="B120" s="430"/>
      <c r="C120" s="435" t="s">
        <v>40</v>
      </c>
      <c r="D120" s="429"/>
      <c r="E120" s="430"/>
      <c r="F120" s="424"/>
      <c r="G120" s="442" t="s">
        <v>41</v>
      </c>
      <c r="H120" s="443"/>
      <c r="I120" s="443"/>
      <c r="J120" s="443"/>
      <c r="K120" s="443"/>
      <c r="L120" s="443"/>
      <c r="M120" s="443"/>
      <c r="N120" s="443"/>
      <c r="O120" s="443"/>
      <c r="P120" s="443"/>
      <c r="Q120" s="444"/>
      <c r="R120" s="445" t="s">
        <v>42</v>
      </c>
      <c r="S120" s="444"/>
      <c r="T120" s="450">
        <f>IF(P110=0,0,+P110/T118)</f>
        <v>0.78321430595703678</v>
      </c>
    </row>
    <row r="121" spans="1:20" x14ac:dyDescent="0.2">
      <c r="A121" s="9"/>
      <c r="B121" s="9"/>
      <c r="C121" s="9"/>
      <c r="D121" s="9"/>
      <c r="E121" s="9"/>
      <c r="F121" s="9"/>
      <c r="G121" s="9"/>
      <c r="H121" s="9"/>
      <c r="I121" s="9"/>
      <c r="J121" s="9"/>
      <c r="K121" s="9"/>
      <c r="L121" s="9"/>
      <c r="M121" s="9"/>
      <c r="O121" s="10"/>
      <c r="P121" s="11"/>
      <c r="Q121" s="11"/>
      <c r="R121" s="12"/>
      <c r="S121" s="9"/>
      <c r="T121" s="9"/>
    </row>
    <row r="122" spans="1:20" x14ac:dyDescent="0.2">
      <c r="A122" s="9"/>
      <c r="B122" s="9"/>
      <c r="C122" s="9"/>
      <c r="D122" s="9"/>
      <c r="E122" s="9"/>
      <c r="F122" s="9"/>
      <c r="G122" s="9"/>
      <c r="H122" s="9"/>
      <c r="I122" s="9"/>
      <c r="J122" s="9"/>
      <c r="K122" s="9"/>
      <c r="L122" s="9"/>
      <c r="M122" s="9"/>
      <c r="O122" s="10"/>
      <c r="P122" s="11"/>
      <c r="Q122" s="11"/>
      <c r="R122" s="12"/>
      <c r="S122" s="9"/>
      <c r="T122" s="9"/>
    </row>
    <row r="123" spans="1:20" x14ac:dyDescent="0.2">
      <c r="A123" s="9"/>
      <c r="B123" s="9"/>
      <c r="C123" s="9"/>
      <c r="D123" s="9"/>
      <c r="E123" s="9"/>
      <c r="F123" s="9"/>
      <c r="G123" s="9"/>
      <c r="H123" s="9"/>
      <c r="I123" s="9"/>
      <c r="J123" s="9"/>
      <c r="K123" s="9"/>
      <c r="L123" s="9"/>
      <c r="M123" s="9"/>
      <c r="O123" s="10"/>
      <c r="P123" s="11"/>
      <c r="Q123" s="11"/>
      <c r="R123" s="12"/>
      <c r="S123" s="9"/>
      <c r="T123" s="9"/>
    </row>
    <row r="124" spans="1:20" x14ac:dyDescent="0.2">
      <c r="A124" s="9"/>
      <c r="B124" s="9"/>
      <c r="C124" s="9"/>
      <c r="D124" s="9"/>
      <c r="E124" s="9"/>
      <c r="F124" s="9"/>
      <c r="G124" s="9"/>
      <c r="H124" s="9"/>
      <c r="I124" s="9"/>
      <c r="J124" s="9"/>
      <c r="K124" s="9"/>
      <c r="L124" s="9"/>
      <c r="M124" s="9"/>
      <c r="O124" s="10"/>
      <c r="P124" s="11"/>
      <c r="Q124" s="11"/>
      <c r="R124" s="12"/>
      <c r="S124" s="9"/>
      <c r="T124" s="9"/>
    </row>
    <row r="127" spans="1:20" x14ac:dyDescent="0.2">
      <c r="A127" s="21"/>
      <c r="B127" s="16"/>
      <c r="C127" s="16"/>
      <c r="D127" s="16"/>
      <c r="E127" s="16"/>
      <c r="F127" s="16"/>
      <c r="G127" s="16"/>
      <c r="H127" s="17"/>
      <c r="I127" s="18"/>
      <c r="J127" s="19"/>
      <c r="K127" s="20"/>
    </row>
    <row r="128" spans="1:20" x14ac:dyDescent="0.2">
      <c r="A128" s="21"/>
      <c r="B128" s="16"/>
      <c r="C128" s="16"/>
      <c r="D128" s="16"/>
      <c r="E128" s="16"/>
      <c r="F128" s="16"/>
      <c r="G128" s="16"/>
      <c r="H128" s="17"/>
      <c r="I128" s="18"/>
      <c r="J128" s="19"/>
      <c r="K128" s="20"/>
    </row>
    <row r="129" spans="1:18" x14ac:dyDescent="0.2">
      <c r="A129" s="21"/>
      <c r="B129" s="16"/>
      <c r="C129" s="16"/>
      <c r="D129" s="16"/>
      <c r="E129" s="16"/>
      <c r="F129" s="16"/>
      <c r="G129" s="16"/>
      <c r="H129" s="17"/>
      <c r="I129" s="18"/>
      <c r="J129" s="19"/>
      <c r="K129" s="20"/>
    </row>
    <row r="130" spans="1:18" x14ac:dyDescent="0.2">
      <c r="A130" s="21"/>
      <c r="B130" s="16"/>
      <c r="C130" s="16"/>
      <c r="D130" s="16"/>
      <c r="E130" s="16"/>
      <c r="F130" s="16"/>
      <c r="G130" s="16"/>
      <c r="H130" s="17"/>
      <c r="I130" s="18"/>
      <c r="J130" s="19"/>
      <c r="K130" s="20"/>
    </row>
    <row r="131" spans="1:18" x14ac:dyDescent="0.2">
      <c r="A131" s="21"/>
      <c r="B131" s="16"/>
      <c r="C131" s="16"/>
      <c r="D131" s="16"/>
      <c r="E131" s="16"/>
      <c r="F131" s="16"/>
      <c r="G131" s="16"/>
      <c r="H131" s="17"/>
      <c r="I131" s="18"/>
      <c r="J131" s="19"/>
      <c r="K131" s="20"/>
      <c r="N131" s="89"/>
      <c r="O131" s="89"/>
      <c r="P131" s="89"/>
      <c r="Q131" s="89"/>
      <c r="R131" s="89"/>
    </row>
    <row r="132" spans="1:18" x14ac:dyDescent="0.2">
      <c r="A132" s="21"/>
      <c r="B132" s="16"/>
      <c r="C132" s="16"/>
      <c r="D132" s="16"/>
      <c r="E132" s="16"/>
      <c r="F132" s="16"/>
      <c r="G132" s="16"/>
      <c r="H132" s="17"/>
      <c r="I132" s="18"/>
      <c r="J132" s="19"/>
      <c r="K132" s="20"/>
      <c r="N132" s="89"/>
      <c r="O132" s="89"/>
      <c r="P132" s="89"/>
      <c r="Q132" s="89"/>
      <c r="R132" s="89"/>
    </row>
    <row r="133" spans="1:18" x14ac:dyDescent="0.2">
      <c r="A133" s="21"/>
      <c r="B133" s="16"/>
      <c r="C133" s="16"/>
      <c r="D133" s="16"/>
      <c r="E133" s="16"/>
      <c r="F133" s="16"/>
      <c r="G133" s="16"/>
      <c r="H133" s="17"/>
      <c r="I133" s="18"/>
      <c r="J133" s="19"/>
      <c r="K133" s="20"/>
      <c r="N133" s="89"/>
      <c r="O133" s="89"/>
      <c r="P133" s="89"/>
      <c r="Q133" s="89"/>
      <c r="R133" s="89"/>
    </row>
    <row r="134" spans="1:18" x14ac:dyDescent="0.2">
      <c r="A134" s="21"/>
      <c r="B134" s="16"/>
      <c r="C134" s="16"/>
      <c r="D134" s="16"/>
      <c r="E134" s="16"/>
      <c r="F134" s="16"/>
      <c r="G134" s="16"/>
      <c r="H134" s="17"/>
      <c r="I134" s="18"/>
      <c r="J134" s="19"/>
      <c r="K134" s="20"/>
      <c r="N134" s="89"/>
      <c r="O134" s="89"/>
      <c r="P134" s="89"/>
      <c r="Q134" s="89"/>
      <c r="R134" s="89"/>
    </row>
    <row r="135" spans="1:18" x14ac:dyDescent="0.2">
      <c r="A135" s="21"/>
      <c r="B135" s="16"/>
      <c r="C135" s="16"/>
      <c r="D135" s="16"/>
      <c r="E135" s="16"/>
      <c r="F135" s="16"/>
      <c r="G135" s="16"/>
      <c r="H135" s="17"/>
      <c r="I135" s="18"/>
      <c r="J135" s="19"/>
      <c r="K135" s="20"/>
      <c r="N135" s="89"/>
      <c r="O135" s="89"/>
      <c r="P135" s="89"/>
      <c r="Q135" s="89"/>
      <c r="R135" s="89"/>
    </row>
  </sheetData>
  <sheetProtection password="CE2A" sheet="1" objects="1" scenarios="1"/>
  <mergeCells count="506">
    <mergeCell ref="A110:O110"/>
    <mergeCell ref="A111:T112"/>
    <mergeCell ref="A115:E115"/>
    <mergeCell ref="G115:T115"/>
    <mergeCell ref="A116:E116"/>
    <mergeCell ref="G116:T116"/>
    <mergeCell ref="S21:S22"/>
    <mergeCell ref="T21:T22"/>
    <mergeCell ref="A119:B119"/>
    <mergeCell ref="C119:E119"/>
    <mergeCell ref="G119:Q119"/>
    <mergeCell ref="R119:S119"/>
    <mergeCell ref="A21:A22"/>
    <mergeCell ref="B21:B22"/>
    <mergeCell ref="C21:C22"/>
    <mergeCell ref="D21:D22"/>
    <mergeCell ref="E21:E22"/>
    <mergeCell ref="A56:A57"/>
    <mergeCell ref="D56:D57"/>
    <mergeCell ref="E56:E57"/>
    <mergeCell ref="L77:L80"/>
    <mergeCell ref="H24:H27"/>
    <mergeCell ref="I24:I27"/>
    <mergeCell ref="J24:J27"/>
    <mergeCell ref="A120:B120"/>
    <mergeCell ref="C120:E120"/>
    <mergeCell ref="G120:Q120"/>
    <mergeCell ref="R120:S120"/>
    <mergeCell ref="A117:B117"/>
    <mergeCell ref="C117:E117"/>
    <mergeCell ref="G117:Q117"/>
    <mergeCell ref="R117:S117"/>
    <mergeCell ref="A118:B118"/>
    <mergeCell ref="C118:E118"/>
    <mergeCell ref="G118:Q118"/>
    <mergeCell ref="R118:S118"/>
    <mergeCell ref="R16:R19"/>
    <mergeCell ref="L16:L19"/>
    <mergeCell ref="M16:M19"/>
    <mergeCell ref="N16:N19"/>
    <mergeCell ref="O16:O19"/>
    <mergeCell ref="P16:P19"/>
    <mergeCell ref="Q16:Q19"/>
    <mergeCell ref="F16:F19"/>
    <mergeCell ref="G16:G19"/>
    <mergeCell ref="H16:H19"/>
    <mergeCell ref="I16:I19"/>
    <mergeCell ref="J16:J19"/>
    <mergeCell ref="K16:K19"/>
    <mergeCell ref="A10:R10"/>
    <mergeCell ref="A11:R11"/>
    <mergeCell ref="R14:R15"/>
    <mergeCell ref="K14:K15"/>
    <mergeCell ref="L14:L15"/>
    <mergeCell ref="M14:M15"/>
    <mergeCell ref="N14:N15"/>
    <mergeCell ref="O14:O15"/>
    <mergeCell ref="P14:P15"/>
    <mergeCell ref="A14:A15"/>
    <mergeCell ref="Q14:Q15"/>
    <mergeCell ref="E12:E13"/>
    <mergeCell ref="F12:F13"/>
    <mergeCell ref="G12:G13"/>
    <mergeCell ref="H12:H13"/>
    <mergeCell ref="I12:I13"/>
    <mergeCell ref="J12:J13"/>
    <mergeCell ref="A1:T1"/>
    <mergeCell ref="A2:T2"/>
    <mergeCell ref="A3:T3"/>
    <mergeCell ref="A4:T4"/>
    <mergeCell ref="A5:M5"/>
    <mergeCell ref="A6:M6"/>
    <mergeCell ref="S12:T12"/>
    <mergeCell ref="M12:M13"/>
    <mergeCell ref="N12:N13"/>
    <mergeCell ref="O12:O13"/>
    <mergeCell ref="P12:P13"/>
    <mergeCell ref="Q12:Q13"/>
    <mergeCell ref="R12:R13"/>
    <mergeCell ref="S10:T10"/>
    <mergeCell ref="S11:T11"/>
    <mergeCell ref="A12:A13"/>
    <mergeCell ref="B12:B13"/>
    <mergeCell ref="C12:C13"/>
    <mergeCell ref="K12:K13"/>
    <mergeCell ref="L12:L13"/>
    <mergeCell ref="A7:M7"/>
    <mergeCell ref="A8:M8"/>
    <mergeCell ref="A9:M9"/>
    <mergeCell ref="D12:D13"/>
    <mergeCell ref="A16:A19"/>
    <mergeCell ref="B16:B19"/>
    <mergeCell ref="J14:J15"/>
    <mergeCell ref="B14:B15"/>
    <mergeCell ref="D14:D15"/>
    <mergeCell ref="E14:E15"/>
    <mergeCell ref="F14:F15"/>
    <mergeCell ref="G14:G15"/>
    <mergeCell ref="H14:H15"/>
    <mergeCell ref="I14:I15"/>
    <mergeCell ref="C16:C17"/>
    <mergeCell ref="D16:D19"/>
    <mergeCell ref="E16:E19"/>
    <mergeCell ref="C18:C19"/>
    <mergeCell ref="K24:K27"/>
    <mergeCell ref="L24:L27"/>
    <mergeCell ref="M24:M27"/>
    <mergeCell ref="N24:N27"/>
    <mergeCell ref="A24:A27"/>
    <mergeCell ref="B24:B27"/>
    <mergeCell ref="C24:C27"/>
    <mergeCell ref="D24:D27"/>
    <mergeCell ref="E24:E27"/>
    <mergeCell ref="O24:O27"/>
    <mergeCell ref="P24:P27"/>
    <mergeCell ref="Q24:Q27"/>
    <mergeCell ref="R24:R27"/>
    <mergeCell ref="A28:A31"/>
    <mergeCell ref="B28:B31"/>
    <mergeCell ref="C28:C31"/>
    <mergeCell ref="D28:D31"/>
    <mergeCell ref="E28:E31"/>
    <mergeCell ref="F28:F31"/>
    <mergeCell ref="G28:G31"/>
    <mergeCell ref="H28:H31"/>
    <mergeCell ref="I28:I31"/>
    <mergeCell ref="J28:J31"/>
    <mergeCell ref="K28:K31"/>
    <mergeCell ref="L28:L31"/>
    <mergeCell ref="M28:M31"/>
    <mergeCell ref="N28:N31"/>
    <mergeCell ref="O28:O31"/>
    <mergeCell ref="P28:P31"/>
    <mergeCell ref="Q28:Q31"/>
    <mergeCell ref="R28:R31"/>
    <mergeCell ref="F24:F27"/>
    <mergeCell ref="G24:G27"/>
    <mergeCell ref="A32:A35"/>
    <mergeCell ref="B32:B35"/>
    <mergeCell ref="C32:C35"/>
    <mergeCell ref="D32:D35"/>
    <mergeCell ref="E32:E35"/>
    <mergeCell ref="F32:F35"/>
    <mergeCell ref="G32:G35"/>
    <mergeCell ref="H32:H35"/>
    <mergeCell ref="I32:I35"/>
    <mergeCell ref="J32:J35"/>
    <mergeCell ref="K32:K35"/>
    <mergeCell ref="L32:L35"/>
    <mergeCell ref="M32:M35"/>
    <mergeCell ref="N32:N35"/>
    <mergeCell ref="O32:O35"/>
    <mergeCell ref="P32:P35"/>
    <mergeCell ref="Q32:Q35"/>
    <mergeCell ref="R32:R35"/>
    <mergeCell ref="A36:A39"/>
    <mergeCell ref="B36:B39"/>
    <mergeCell ref="C36:C39"/>
    <mergeCell ref="D36:D39"/>
    <mergeCell ref="E36:E39"/>
    <mergeCell ref="F36:F39"/>
    <mergeCell ref="G36:G39"/>
    <mergeCell ref="H36:H39"/>
    <mergeCell ref="I36:I39"/>
    <mergeCell ref="J36:J39"/>
    <mergeCell ref="K36:K39"/>
    <mergeCell ref="L36:L39"/>
    <mergeCell ref="M36:M39"/>
    <mergeCell ref="N36:N39"/>
    <mergeCell ref="O36:O39"/>
    <mergeCell ref="P36:P39"/>
    <mergeCell ref="Q36:Q39"/>
    <mergeCell ref="R36:R39"/>
    <mergeCell ref="A40:A43"/>
    <mergeCell ref="B40:B43"/>
    <mergeCell ref="C40:C43"/>
    <mergeCell ref="D40:D43"/>
    <mergeCell ref="E40:E43"/>
    <mergeCell ref="F40:F43"/>
    <mergeCell ref="G40:G43"/>
    <mergeCell ref="H40:H43"/>
    <mergeCell ref="I40:I43"/>
    <mergeCell ref="J40:J43"/>
    <mergeCell ref="K40:K43"/>
    <mergeCell ref="L40:L43"/>
    <mergeCell ref="M40:M43"/>
    <mergeCell ref="N40:N43"/>
    <mergeCell ref="O40:O43"/>
    <mergeCell ref="P40:P43"/>
    <mergeCell ref="Q40:Q43"/>
    <mergeCell ref="R40:R43"/>
    <mergeCell ref="R44:R47"/>
    <mergeCell ref="A44:A47"/>
    <mergeCell ref="B44:B47"/>
    <mergeCell ref="C44:C47"/>
    <mergeCell ref="D44:D47"/>
    <mergeCell ref="E44:E47"/>
    <mergeCell ref="F44:F47"/>
    <mergeCell ref="G44:G47"/>
    <mergeCell ref="H44:H47"/>
    <mergeCell ref="I44:I47"/>
    <mergeCell ref="J44:J47"/>
    <mergeCell ref="A48:A51"/>
    <mergeCell ref="B48:B51"/>
    <mergeCell ref="K44:K47"/>
    <mergeCell ref="L44:L47"/>
    <mergeCell ref="M44:M47"/>
    <mergeCell ref="N44:N47"/>
    <mergeCell ref="O44:O47"/>
    <mergeCell ref="P44:P47"/>
    <mergeCell ref="Q44:Q47"/>
    <mergeCell ref="C48:C51"/>
    <mergeCell ref="D48:D51"/>
    <mergeCell ref="E48:E51"/>
    <mergeCell ref="F48:F49"/>
    <mergeCell ref="G48:G51"/>
    <mergeCell ref="H48:H49"/>
    <mergeCell ref="I48:I49"/>
    <mergeCell ref="J48:J49"/>
    <mergeCell ref="K48:K49"/>
    <mergeCell ref="L48:L49"/>
    <mergeCell ref="F50:F51"/>
    <mergeCell ref="H50:H51"/>
    <mergeCell ref="I50:I51"/>
    <mergeCell ref="J50:J51"/>
    <mergeCell ref="K50:K51"/>
    <mergeCell ref="L50:L51"/>
    <mergeCell ref="M48:M49"/>
    <mergeCell ref="N48:N49"/>
    <mergeCell ref="O48:O49"/>
    <mergeCell ref="P48:P49"/>
    <mergeCell ref="Q48:Q49"/>
    <mergeCell ref="R48:R49"/>
    <mergeCell ref="M50:M51"/>
    <mergeCell ref="N50:N51"/>
    <mergeCell ref="O50:O51"/>
    <mergeCell ref="P50:P51"/>
    <mergeCell ref="Q50:Q51"/>
    <mergeCell ref="R50:R51"/>
    <mergeCell ref="B56:B57"/>
    <mergeCell ref="C56:C57"/>
    <mergeCell ref="A52:A55"/>
    <mergeCell ref="B52:B55"/>
    <mergeCell ref="C52:C55"/>
    <mergeCell ref="D52:D55"/>
    <mergeCell ref="E52:E55"/>
    <mergeCell ref="F52:F53"/>
    <mergeCell ref="G52:G53"/>
    <mergeCell ref="J52:J53"/>
    <mergeCell ref="K52:K53"/>
    <mergeCell ref="L52:L53"/>
    <mergeCell ref="F54:F55"/>
    <mergeCell ref="G54:G55"/>
    <mergeCell ref="H54:H55"/>
    <mergeCell ref="I54:I55"/>
    <mergeCell ref="J54:J55"/>
    <mergeCell ref="K54:K55"/>
    <mergeCell ref="L54:L55"/>
    <mergeCell ref="H52:H53"/>
    <mergeCell ref="I52:I53"/>
    <mergeCell ref="M52:M53"/>
    <mergeCell ref="N52:N53"/>
    <mergeCell ref="O52:O53"/>
    <mergeCell ref="P52:P53"/>
    <mergeCell ref="Q52:Q53"/>
    <mergeCell ref="R52:R53"/>
    <mergeCell ref="M54:M55"/>
    <mergeCell ref="N54:N55"/>
    <mergeCell ref="O54:O55"/>
    <mergeCell ref="P54:P55"/>
    <mergeCell ref="Q54:Q55"/>
    <mergeCell ref="R54:R55"/>
    <mergeCell ref="M56:M57"/>
    <mergeCell ref="N56:N57"/>
    <mergeCell ref="O56:O57"/>
    <mergeCell ref="P56:P57"/>
    <mergeCell ref="Q56:Q57"/>
    <mergeCell ref="R56:R57"/>
    <mergeCell ref="F56:F57"/>
    <mergeCell ref="G56:G57"/>
    <mergeCell ref="H56:H57"/>
    <mergeCell ref="I56:I57"/>
    <mergeCell ref="J56:J57"/>
    <mergeCell ref="K56:K57"/>
    <mergeCell ref="L56:L57"/>
    <mergeCell ref="A58:A61"/>
    <mergeCell ref="B58:B61"/>
    <mergeCell ref="C58:C61"/>
    <mergeCell ref="D58:D61"/>
    <mergeCell ref="E58:E61"/>
    <mergeCell ref="F58:F59"/>
    <mergeCell ref="G58:G59"/>
    <mergeCell ref="H58:H59"/>
    <mergeCell ref="I58:I59"/>
    <mergeCell ref="J58:J59"/>
    <mergeCell ref="K58:K59"/>
    <mergeCell ref="L58:L59"/>
    <mergeCell ref="F60:F61"/>
    <mergeCell ref="G60:G61"/>
    <mergeCell ref="H60:H61"/>
    <mergeCell ref="I60:I61"/>
    <mergeCell ref="J60:J61"/>
    <mergeCell ref="K60:K61"/>
    <mergeCell ref="L60:L61"/>
    <mergeCell ref="M58:M59"/>
    <mergeCell ref="N58:N59"/>
    <mergeCell ref="O58:O59"/>
    <mergeCell ref="P58:P59"/>
    <mergeCell ref="Q58:Q59"/>
    <mergeCell ref="R58:R59"/>
    <mergeCell ref="M60:M61"/>
    <mergeCell ref="N60:N61"/>
    <mergeCell ref="O60:O61"/>
    <mergeCell ref="P60:P61"/>
    <mergeCell ref="Q60:Q61"/>
    <mergeCell ref="R60:R61"/>
    <mergeCell ref="A62:A65"/>
    <mergeCell ref="B62:B65"/>
    <mergeCell ref="C62:C65"/>
    <mergeCell ref="D62:D65"/>
    <mergeCell ref="E62:E65"/>
    <mergeCell ref="F62:F65"/>
    <mergeCell ref="G62:G65"/>
    <mergeCell ref="H62:H65"/>
    <mergeCell ref="I62:I65"/>
    <mergeCell ref="J62:J65"/>
    <mergeCell ref="K62:K65"/>
    <mergeCell ref="L62:L65"/>
    <mergeCell ref="M62:M65"/>
    <mergeCell ref="N62:N65"/>
    <mergeCell ref="O62:O65"/>
    <mergeCell ref="P62:P65"/>
    <mergeCell ref="Q62:Q65"/>
    <mergeCell ref="R62:R65"/>
    <mergeCell ref="P66:P69"/>
    <mergeCell ref="Q66:Q69"/>
    <mergeCell ref="R66:R69"/>
    <mergeCell ref="A66:A69"/>
    <mergeCell ref="B66:B69"/>
    <mergeCell ref="C66:C69"/>
    <mergeCell ref="D66:D69"/>
    <mergeCell ref="E66:E69"/>
    <mergeCell ref="F66:F69"/>
    <mergeCell ref="G66:G69"/>
    <mergeCell ref="H66:H69"/>
    <mergeCell ref="I66:I69"/>
    <mergeCell ref="A77:A80"/>
    <mergeCell ref="J66:J69"/>
    <mergeCell ref="K66:K69"/>
    <mergeCell ref="L66:L69"/>
    <mergeCell ref="M66:M69"/>
    <mergeCell ref="N66:N69"/>
    <mergeCell ref="O66:O69"/>
    <mergeCell ref="A71:A72"/>
    <mergeCell ref="B71:B72"/>
    <mergeCell ref="C71:C72"/>
    <mergeCell ref="D71:D72"/>
    <mergeCell ref="E71:E72"/>
    <mergeCell ref="D77:D80"/>
    <mergeCell ref="E77:E80"/>
    <mergeCell ref="F77:F80"/>
    <mergeCell ref="G77:G80"/>
    <mergeCell ref="B77:B80"/>
    <mergeCell ref="C77:C80"/>
    <mergeCell ref="A73:A76"/>
    <mergeCell ref="B73:B76"/>
    <mergeCell ref="C73:C76"/>
    <mergeCell ref="D73:D76"/>
    <mergeCell ref="E73:E76"/>
    <mergeCell ref="F73:F76"/>
    <mergeCell ref="G73:G76"/>
    <mergeCell ref="H73:H76"/>
    <mergeCell ref="I73:I76"/>
    <mergeCell ref="J73:J76"/>
    <mergeCell ref="K73:K76"/>
    <mergeCell ref="L73:L76"/>
    <mergeCell ref="M73:M76"/>
    <mergeCell ref="N73:N76"/>
    <mergeCell ref="P77:P80"/>
    <mergeCell ref="Q77:Q80"/>
    <mergeCell ref="R77:R80"/>
    <mergeCell ref="O73:O76"/>
    <mergeCell ref="P73:P76"/>
    <mergeCell ref="H77:H80"/>
    <mergeCell ref="I77:I80"/>
    <mergeCell ref="J77:J80"/>
    <mergeCell ref="K77:K80"/>
    <mergeCell ref="M77:M80"/>
    <mergeCell ref="N77:N80"/>
    <mergeCell ref="O77:O80"/>
    <mergeCell ref="Q73:Q76"/>
    <mergeCell ref="R73:R76"/>
    <mergeCell ref="A106:A109"/>
    <mergeCell ref="B106:B109"/>
    <mergeCell ref="C106:C109"/>
    <mergeCell ref="D106:D109"/>
    <mergeCell ref="E106:E109"/>
    <mergeCell ref="F106:F109"/>
    <mergeCell ref="G106:G109"/>
    <mergeCell ref="H106:H109"/>
    <mergeCell ref="I106:I109"/>
    <mergeCell ref="J106:J109"/>
    <mergeCell ref="K106:K109"/>
    <mergeCell ref="L106:L109"/>
    <mergeCell ref="M106:M109"/>
    <mergeCell ref="N106:N109"/>
    <mergeCell ref="O106:O109"/>
    <mergeCell ref="P106:P109"/>
    <mergeCell ref="Q106:Q109"/>
    <mergeCell ref="R106:R109"/>
    <mergeCell ref="B102:B105"/>
    <mergeCell ref="C102:C105"/>
    <mergeCell ref="D102:D105"/>
    <mergeCell ref="E102:E105"/>
    <mergeCell ref="A81:A85"/>
    <mergeCell ref="B81:B85"/>
    <mergeCell ref="C81:C85"/>
    <mergeCell ref="D81:D85"/>
    <mergeCell ref="E81:E85"/>
    <mergeCell ref="A86:A89"/>
    <mergeCell ref="A90:A93"/>
    <mergeCell ref="A94:A97"/>
    <mergeCell ref="A98:A101"/>
    <mergeCell ref="A102:A105"/>
    <mergeCell ref="B86:B89"/>
    <mergeCell ref="C86:C89"/>
    <mergeCell ref="D86:D89"/>
    <mergeCell ref="E86:E89"/>
    <mergeCell ref="B90:B93"/>
    <mergeCell ref="C90:C93"/>
    <mergeCell ref="D90:D93"/>
    <mergeCell ref="E90:E93"/>
    <mergeCell ref="B94:B97"/>
    <mergeCell ref="C94:C97"/>
    <mergeCell ref="D94:D97"/>
    <mergeCell ref="E94:E97"/>
    <mergeCell ref="B98:B101"/>
    <mergeCell ref="C98:C101"/>
    <mergeCell ref="D98:D101"/>
    <mergeCell ref="E98:E101"/>
    <mergeCell ref="G81:G85"/>
    <mergeCell ref="F86:F87"/>
    <mergeCell ref="G86:G89"/>
    <mergeCell ref="F94:F95"/>
    <mergeCell ref="G94:G95"/>
    <mergeCell ref="Q86:Q87"/>
    <mergeCell ref="R86:R87"/>
    <mergeCell ref="F90:F93"/>
    <mergeCell ref="G90:G93"/>
    <mergeCell ref="H90:H93"/>
    <mergeCell ref="I90:I93"/>
    <mergeCell ref="J90:J93"/>
    <mergeCell ref="K90:K93"/>
    <mergeCell ref="L90:L93"/>
    <mergeCell ref="M90:M93"/>
    <mergeCell ref="N90:N93"/>
    <mergeCell ref="O90:O93"/>
    <mergeCell ref="P90:P93"/>
    <mergeCell ref="Q90:Q93"/>
    <mergeCell ref="R90:R93"/>
    <mergeCell ref="H86:H87"/>
    <mergeCell ref="I86:I87"/>
    <mergeCell ref="J86:J87"/>
    <mergeCell ref="K86:K87"/>
    <mergeCell ref="L86:L87"/>
    <mergeCell ref="M86:M87"/>
    <mergeCell ref="N86:N87"/>
    <mergeCell ref="O86:O87"/>
    <mergeCell ref="P86:P87"/>
    <mergeCell ref="Q94:Q95"/>
    <mergeCell ref="R94:R95"/>
    <mergeCell ref="F98:F101"/>
    <mergeCell ref="G98:G101"/>
    <mergeCell ref="H98:H101"/>
    <mergeCell ref="I98:I101"/>
    <mergeCell ref="J98:J101"/>
    <mergeCell ref="K98:K101"/>
    <mergeCell ref="L98:L101"/>
    <mergeCell ref="M98:M101"/>
    <mergeCell ref="N98:N101"/>
    <mergeCell ref="O98:O101"/>
    <mergeCell ref="P98:P101"/>
    <mergeCell ref="Q98:Q101"/>
    <mergeCell ref="R98:R101"/>
    <mergeCell ref="H94:H95"/>
    <mergeCell ref="I94:I95"/>
    <mergeCell ref="J94:J95"/>
    <mergeCell ref="K94:K95"/>
    <mergeCell ref="L94:L95"/>
    <mergeCell ref="M94:M95"/>
    <mergeCell ref="N94:N95"/>
    <mergeCell ref="O94:O95"/>
    <mergeCell ref="P94:P95"/>
    <mergeCell ref="O102:O105"/>
    <mergeCell ref="P102:P105"/>
    <mergeCell ref="Q102:Q105"/>
    <mergeCell ref="R102:R105"/>
    <mergeCell ref="F102:F105"/>
    <mergeCell ref="G102:G105"/>
    <mergeCell ref="H102:H105"/>
    <mergeCell ref="I102:I105"/>
    <mergeCell ref="J102:J105"/>
    <mergeCell ref="K102:K105"/>
    <mergeCell ref="L102:L105"/>
    <mergeCell ref="M102:M105"/>
    <mergeCell ref="N102:N105"/>
  </mergeCells>
  <dataValidations disablePrompts="1" count="1">
    <dataValidation type="decimal" operator="greaterThan" allowBlank="1" showInputMessage="1" showErrorMessage="1" sqref="N12">
      <formula1>0</formula1>
    </dataValidation>
  </dataValidations>
  <printOptions horizontalCentered="1"/>
  <pageMargins left="0.43307086614173229" right="0.47244094488188981" top="0.35433070866141736" bottom="0.31496062992125984" header="0.31496062992125984" footer="0.31496062992125984"/>
  <pageSetup paperSize="121" scale="4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C9592AF59131A478FED695ABFB17ABB" ma:contentTypeVersion="2" ma:contentTypeDescription="Crear nuevo documento." ma:contentTypeScope="" ma:versionID="9478c25aee84fd2da24d3e6fcd24d00a">
  <xsd:schema xmlns:xsd="http://www.w3.org/2001/XMLSchema" xmlns:xs="http://www.w3.org/2001/XMLSchema" xmlns:p="http://schemas.microsoft.com/office/2006/metadata/properties" xmlns:ns2="1539771f-1411-4be9-a43b-79179c4e23e5" targetNamespace="http://schemas.microsoft.com/office/2006/metadata/properties" ma:root="true" ma:fieldsID="c5728298e897bbf2f1063bd4b041b545" ns2:_="">
    <xsd:import namespace="1539771f-1411-4be9-a43b-79179c4e23e5"/>
    <xsd:element name="properties">
      <xsd:complexType>
        <xsd:sequence>
          <xsd:element name="documentManagement">
            <xsd:complexType>
              <xsd:all>
                <xsd:element ref="ns2:cua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9771f-1411-4be9-a43b-79179c4e23e5" elementFormDefault="qualified">
    <xsd:import namespace="http://schemas.microsoft.com/office/2006/documentManagement/types"/>
    <xsd:import namespace="http://schemas.microsoft.com/office/infopath/2007/PartnerControls"/>
    <xsd:element name="cual" ma:index="8" ma:displayName="cual" ma:internalName="cual">
      <xsd:simpleType>
        <xsd:restriction base="dms:Text">
          <xsd:maxLength value="255"/>
        </xsd:restriction>
      </xsd:simpleType>
    </xsd:element>
    <xsd:element name="a_x00f1_o" ma:index="9"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ual xmlns="1539771f-1411-4be9-a43b-79179c4e23e5">2015</cual>
    <a_x00f1_o xmlns="1539771f-1411-4be9-a43b-79179c4e23e5">2015</a_x00f1_o>
  </documentManagement>
</p:properties>
</file>

<file path=customXml/itemProps1.xml><?xml version="1.0" encoding="utf-8"?>
<ds:datastoreItem xmlns:ds="http://schemas.openxmlformats.org/officeDocument/2006/customXml" ds:itemID="{44EBA12C-CEC1-41D8-B044-C8460E99744C}"/>
</file>

<file path=customXml/itemProps2.xml><?xml version="1.0" encoding="utf-8"?>
<ds:datastoreItem xmlns:ds="http://schemas.openxmlformats.org/officeDocument/2006/customXml" ds:itemID="{8DF50D93-9E61-4D4A-9D1F-F7FC8B39E85C}"/>
</file>

<file path=customXml/itemProps3.xml><?xml version="1.0" encoding="utf-8"?>
<ds:datastoreItem xmlns:ds="http://schemas.openxmlformats.org/officeDocument/2006/customXml" ds:itemID="{923F0303-C644-460C-A94E-6645CB9C1F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G 14-09-01-A</vt:lpstr>
      <vt:lpstr>G 1 14-09-01-A</vt:lpstr>
      <vt:lpstr>Hoja1</vt:lpstr>
      <vt:lpstr>Cuadro 2</vt:lpstr>
      <vt:lpstr> DIC 2015</vt:lpstr>
      <vt:lpstr>' DIC 2015'!Área_de_impresión</vt:lpstr>
      <vt:lpstr>' DIC 2015'!Títulos_a_imprimir</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Hermes Antonio Lopez Sierra</cp:lastModifiedBy>
  <cp:lastPrinted>2015-08-12T13:32:10Z</cp:lastPrinted>
  <dcterms:created xsi:type="dcterms:W3CDTF">2012-05-29T15:47:33Z</dcterms:created>
  <dcterms:modified xsi:type="dcterms:W3CDTF">2016-01-28T16:42:27Z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0x0101009C9592AF59131A478FED695ABFB17ABB</vt:lpwstr>
  </property>
</Properties>
</file>